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32767" yWindow="32767" windowWidth="19200" windowHeight="6880" firstSheet="1" activeTab="14"/>
  </bookViews>
  <sheets>
    <sheet name="seznam" sheetId="1" r:id="rId1"/>
    <sheet name="poznámky" sheetId="2" r:id="rId2"/>
    <sheet name="celkové konecné" sheetId="3" r:id="rId3"/>
    <sheet name="celkové" sheetId="4" r:id="rId4"/>
    <sheet name="útoky" sheetId="5" r:id="rId5"/>
    <sheet name="body útoky " sheetId="6" r:id="rId6"/>
    <sheet name="1" sheetId="7" r:id="rId7"/>
    <sheet name="2" sheetId="8" r:id="rId8"/>
    <sheet name="4" sheetId="9" r:id="rId9"/>
    <sheet name="3" sheetId="10" r:id="rId10"/>
    <sheet name="5" sheetId="11" r:id="rId11"/>
    <sheet name="6" sheetId="12" r:id="rId12"/>
    <sheet name="souteze" sheetId="13" r:id="rId13"/>
    <sheet name="bodové hodnocení" sheetId="14" r:id="rId14"/>
    <sheet name="úvod" sheetId="15" r:id="rId15"/>
  </sheets>
  <definedNames>
    <definedName name="_xlnm.Print_Titles" localSheetId="6">'1'!$2:$4</definedName>
    <definedName name="_xlnm.Print_Titles" localSheetId="7">'2'!$2:$4</definedName>
    <definedName name="_xlnm.Print_Titles" localSheetId="9">'3'!$2:$4</definedName>
    <definedName name="_xlnm.Print_Titles" localSheetId="8">'4'!$2:$4</definedName>
    <definedName name="_xlnm.Print_Titles" localSheetId="10">'5'!$2:$4</definedName>
    <definedName name="_xlnm.Print_Titles" localSheetId="11">'6'!$2:$4</definedName>
    <definedName name="_xlnm.Print_Area" localSheetId="2">'celkové konecné'!$A$1:$K$34</definedName>
    <definedName name="Z_C5D28BD6_FAF4_464E_96C7_3266CF06C56A_.wvu.Cols" localSheetId="6" hidden="1">'1'!$I:$I</definedName>
    <definedName name="Z_C5D28BD6_FAF4_464E_96C7_3266CF06C56A_.wvu.Cols" localSheetId="7" hidden="1">'2'!$I:$I</definedName>
    <definedName name="Z_C5D28BD6_FAF4_464E_96C7_3266CF06C56A_.wvu.Cols" localSheetId="9" hidden="1">'3'!$I:$I</definedName>
    <definedName name="Z_C5D28BD6_FAF4_464E_96C7_3266CF06C56A_.wvu.Cols" localSheetId="8" hidden="1">'4'!$I:$I</definedName>
    <definedName name="Z_C5D28BD6_FAF4_464E_96C7_3266CF06C56A_.wvu.Cols" localSheetId="10" hidden="1">'5'!$I:$I</definedName>
    <definedName name="Z_C5D28BD6_FAF4_464E_96C7_3266CF06C56A_.wvu.Cols" localSheetId="11" hidden="1">'6'!$I:$I</definedName>
  </definedNames>
  <calcPr fullCalcOnLoad="1"/>
</workbook>
</file>

<file path=xl/sharedStrings.xml><?xml version="1.0" encoding="utf-8"?>
<sst xmlns="http://schemas.openxmlformats.org/spreadsheetml/2006/main" count="301" uniqueCount="99">
  <si>
    <t>Družstvo</t>
  </si>
  <si>
    <t>p.č.</t>
  </si>
  <si>
    <t>štafeta</t>
  </si>
  <si>
    <t xml:space="preserve">požární </t>
  </si>
  <si>
    <t>součet</t>
  </si>
  <si>
    <t>Pořadí</t>
  </si>
  <si>
    <t xml:space="preserve">Počet </t>
  </si>
  <si>
    <t>4 x 60 m</t>
  </si>
  <si>
    <t>útok</t>
  </si>
  <si>
    <t>časů</t>
  </si>
  <si>
    <t>bodů</t>
  </si>
  <si>
    <t>1. pokus</t>
  </si>
  <si>
    <t>2. pokus</t>
  </si>
  <si>
    <t>počítaný čas</t>
  </si>
  <si>
    <t xml:space="preserve">body za </t>
  </si>
  <si>
    <t>lepší</t>
  </si>
  <si>
    <t>pož. Útok</t>
  </si>
  <si>
    <t>na</t>
  </si>
  <si>
    <t>soutěži</t>
  </si>
  <si>
    <t xml:space="preserve">neúčast </t>
  </si>
  <si>
    <t>body pro</t>
  </si>
  <si>
    <t>určení</t>
  </si>
  <si>
    <t>pořadí</t>
  </si>
  <si>
    <t>počet</t>
  </si>
  <si>
    <t xml:space="preserve">zúčastněných </t>
  </si>
  <si>
    <t>družstev</t>
  </si>
  <si>
    <t>Seznam zůčastněných družstev</t>
  </si>
  <si>
    <t xml:space="preserve">Celkové průběžné hodnocení </t>
  </si>
  <si>
    <t>zpět</t>
  </si>
  <si>
    <t>úvod</t>
  </si>
  <si>
    <t>celkové</t>
  </si>
  <si>
    <t>Celkem bodů</t>
  </si>
  <si>
    <t xml:space="preserve">Pracovní </t>
  </si>
  <si>
    <t>body</t>
  </si>
  <si>
    <t>Seznam soutěží</t>
  </si>
  <si>
    <t>datum konání</t>
  </si>
  <si>
    <t>místo konání</t>
  </si>
  <si>
    <t>pořadatel</t>
  </si>
  <si>
    <t>Výsledková listina soutěže Okresní ligy mládeže</t>
  </si>
  <si>
    <t>Body po odečtení nejhoršího umístění</t>
  </si>
  <si>
    <t>POŘADÍ</t>
  </si>
  <si>
    <t>Body - čas útoku</t>
  </si>
  <si>
    <t>Poznámka</t>
  </si>
  <si>
    <t>Celkový čas</t>
  </si>
  <si>
    <t>Nejhorší umístění - čas útoku</t>
  </si>
  <si>
    <t>Průběžné pořadí</t>
  </si>
  <si>
    <t xml:space="preserve">Součet časů  P Ú </t>
  </si>
  <si>
    <t xml:space="preserve">Seznam přihlášených družstev </t>
  </si>
  <si>
    <t>Časy útoků</t>
  </si>
  <si>
    <t>Bodové umístění - čas útoku</t>
  </si>
  <si>
    <t>Poznámky</t>
  </si>
  <si>
    <t>p.č</t>
  </si>
  <si>
    <t>Konečné pořadí</t>
  </si>
  <si>
    <t>Pořadí v případě rovnosti bodů</t>
  </si>
  <si>
    <t>Březina</t>
  </si>
  <si>
    <t>Přísnotice</t>
  </si>
  <si>
    <t>HS Syrovice</t>
  </si>
  <si>
    <t>HS Březina</t>
  </si>
  <si>
    <t>SDH Přísnotice</t>
  </si>
  <si>
    <t>body 1</t>
  </si>
  <si>
    <t>součet  odečtených bodů</t>
  </si>
  <si>
    <t>Součer odečtených časů útoků</t>
  </si>
  <si>
    <t>Součet útoků po odečtení nejhorších umístění</t>
  </si>
  <si>
    <t xml:space="preserve"> nejhorší umístění body </t>
  </si>
  <si>
    <t>nejhorší umístění</t>
  </si>
  <si>
    <t>nejhorší umístění - čas útoku</t>
  </si>
  <si>
    <t xml:space="preserve"> </t>
  </si>
  <si>
    <t>Program pro zpracování výsledků Okresní ligy mládeže Brno - venkov</t>
  </si>
  <si>
    <t>SDH Lelekovice</t>
  </si>
  <si>
    <t>Zástupce Štábu ligy</t>
  </si>
  <si>
    <t>Iveta Janíčková</t>
  </si>
  <si>
    <t>Patricie Petrová</t>
  </si>
  <si>
    <t>Syrovice</t>
  </si>
  <si>
    <t>Lelekovice</t>
  </si>
  <si>
    <t>Verze pro 6 soutěží a 15 družstev</t>
  </si>
  <si>
    <t xml:space="preserve">Soutěže 21. ročníku </t>
  </si>
  <si>
    <t>do 21. ročníku Okresní ligy mládeže Brno - venkov</t>
  </si>
  <si>
    <t>Seznam soutěží zařazených do 21. ročníku Okresní ligy mládeže Brno-venkov</t>
  </si>
  <si>
    <t>Časy útoků 21. ročníku Okresní ligy mládeže Brno - venkov</t>
  </si>
  <si>
    <t>Bodové hodnocení a časy útoků 21. ročníku Okresní ligy mládeže Brno-venkov</t>
  </si>
  <si>
    <t>Starší žáci</t>
  </si>
  <si>
    <t>Kategorie starších žáků</t>
  </si>
  <si>
    <t>Bratčice</t>
  </si>
  <si>
    <t>Hrušovany</t>
  </si>
  <si>
    <t>Lelekovice A</t>
  </si>
  <si>
    <t>Lelekovice B</t>
  </si>
  <si>
    <t>Nesvačilka</t>
  </si>
  <si>
    <t>Nová Ves A</t>
  </si>
  <si>
    <t>Nová Ves B</t>
  </si>
  <si>
    <t>Říčany u Brna</t>
  </si>
  <si>
    <t>Veverská Bítýška</t>
  </si>
  <si>
    <t>Zbýšov</t>
  </si>
  <si>
    <t>Celkové hodnocení 21. ročníku Okresní ligy mládeže Brno - venkov</t>
  </si>
  <si>
    <t>Celkové  hodnocení 21. Ročníku Okresní ligy mládeže Brno - venkov</t>
  </si>
  <si>
    <t>Kuřim A</t>
  </si>
  <si>
    <t>Kuřim B</t>
  </si>
  <si>
    <t>Milan Weis</t>
  </si>
  <si>
    <t>Kuřim</t>
  </si>
  <si>
    <t>SDH Kuřim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</si>
</sst>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[$-405]d\.\ mmmm\ yyyy"/>
    <numFmt numFmtId="172" formatCode="mmm/yyyy"/>
  </numFmts>
  <fonts count="60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color indexed="12"/>
      <name val="Arial CE"/>
      <family val="2"/>
    </font>
    <font>
      <u val="single"/>
      <sz val="10"/>
      <color indexed="36"/>
      <name val="Arial CE"/>
      <family val="0"/>
    </font>
    <font>
      <u val="single"/>
      <sz val="14"/>
      <color indexed="12"/>
      <name val="Arial CE"/>
      <family val="2"/>
    </font>
    <font>
      <u val="single"/>
      <sz val="16"/>
      <color indexed="12"/>
      <name val="Arial CE"/>
      <family val="2"/>
    </font>
    <font>
      <sz val="14"/>
      <color indexed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u val="single"/>
      <sz val="16"/>
      <name val="Arial CE"/>
      <family val="2"/>
    </font>
    <font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24"/>
      <name val="Arial CE"/>
      <family val="2"/>
    </font>
    <font>
      <b/>
      <i/>
      <u val="double"/>
      <sz val="26"/>
      <name val="Arial CE"/>
      <family val="2"/>
    </font>
    <font>
      <sz val="22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mediumGray">
        <fgColor theme="0" tint="-0.24993999302387238"/>
      </patternFill>
    </fill>
    <fill>
      <patternFill patternType="mediumGray">
        <fgColor theme="0" tint="-0.24993999302387238"/>
        <bgColor theme="0" tint="-0.04997999966144562"/>
      </patternFill>
    </fill>
    <fill>
      <patternFill patternType="mediumGray">
        <fgColor theme="0" tint="-0.349979996681213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 applyProtection="1">
      <alignment/>
      <protection hidden="1"/>
    </xf>
    <xf numFmtId="0" fontId="11" fillId="32" borderId="0" xfId="36" applyFont="1" applyFill="1" applyAlignment="1" applyProtection="1">
      <alignment horizontal="center"/>
      <protection/>
    </xf>
    <xf numFmtId="0" fontId="11" fillId="33" borderId="0" xfId="36" applyFont="1" applyFill="1" applyAlignment="1" applyProtection="1">
      <alignment horizontal="center"/>
      <protection/>
    </xf>
    <xf numFmtId="0" fontId="11" fillId="0" borderId="0" xfId="36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36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10" fillId="35" borderId="0" xfId="36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/>
    </xf>
    <xf numFmtId="0" fontId="11" fillId="34" borderId="0" xfId="36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36" borderId="0" xfId="36" applyFont="1" applyFill="1" applyAlignment="1" applyProtection="1">
      <alignment horizontal="center"/>
      <protection/>
    </xf>
    <xf numFmtId="0" fontId="11" fillId="37" borderId="0" xfId="36" applyFont="1" applyFill="1" applyAlignment="1" applyProtection="1">
      <alignment horizontal="center"/>
      <protection/>
    </xf>
    <xf numFmtId="0" fontId="11" fillId="38" borderId="0" xfId="36" applyFont="1" applyFill="1" applyAlignment="1" applyProtection="1">
      <alignment horizontal="center"/>
      <protection/>
    </xf>
    <xf numFmtId="0" fontId="11" fillId="39" borderId="0" xfId="36" applyFont="1" applyFill="1" applyAlignment="1" applyProtection="1">
      <alignment horizontal="center"/>
      <protection/>
    </xf>
    <xf numFmtId="0" fontId="11" fillId="5" borderId="0" xfId="36" applyFont="1" applyFill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 hidden="1"/>
    </xf>
    <xf numFmtId="0" fontId="10" fillId="35" borderId="0" xfId="36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textRotation="90"/>
      <protection hidden="1"/>
    </xf>
    <xf numFmtId="0" fontId="19" fillId="0" borderId="0" xfId="0" applyFont="1" applyBorder="1" applyAlignment="1" applyProtection="1">
      <alignment textRotation="90" wrapText="1"/>
      <protection hidden="1"/>
    </xf>
    <xf numFmtId="0" fontId="17" fillId="0" borderId="0" xfId="0" applyFont="1" applyBorder="1" applyAlignment="1" applyProtection="1">
      <alignment textRotation="90"/>
      <protection hidden="1"/>
    </xf>
    <xf numFmtId="0" fontId="18" fillId="0" borderId="0" xfId="0" applyFont="1" applyBorder="1" applyAlignment="1" applyProtection="1">
      <alignment textRotation="90" wrapText="1"/>
      <protection hidden="1"/>
    </xf>
    <xf numFmtId="0" fontId="0" fillId="0" borderId="0" xfId="0" applyFont="1" applyBorder="1" applyAlignment="1" applyProtection="1">
      <alignment textRotation="90" wrapText="1"/>
      <protection hidden="1"/>
    </xf>
    <xf numFmtId="0" fontId="18" fillId="0" borderId="0" xfId="0" applyFont="1" applyBorder="1" applyAlignment="1" applyProtection="1">
      <alignment textRotation="90"/>
      <protection hidden="1"/>
    </xf>
    <xf numFmtId="0" fontId="2" fillId="0" borderId="0" xfId="0" applyFont="1" applyBorder="1" applyAlignment="1" applyProtection="1">
      <alignment textRotation="90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35" borderId="13" xfId="0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8" fillId="0" borderId="17" xfId="0" applyFont="1" applyBorder="1" applyAlignment="1" applyProtection="1">
      <alignment textRotation="90"/>
      <protection hidden="1"/>
    </xf>
    <xf numFmtId="0" fontId="18" fillId="35" borderId="17" xfId="0" applyFont="1" applyFill="1" applyBorder="1" applyAlignment="1" applyProtection="1">
      <alignment textRotation="90"/>
      <protection hidden="1"/>
    </xf>
    <xf numFmtId="0" fontId="19" fillId="0" borderId="18" xfId="0" applyFont="1" applyBorder="1" applyAlignment="1" applyProtection="1">
      <alignment textRotation="90" wrapText="1"/>
      <protection hidden="1"/>
    </xf>
    <xf numFmtId="0" fontId="17" fillId="0" borderId="19" xfId="0" applyFont="1" applyBorder="1" applyAlignment="1" applyProtection="1">
      <alignment textRotation="90"/>
      <protection hidden="1"/>
    </xf>
    <xf numFmtId="0" fontId="18" fillId="0" borderId="19" xfId="0" applyFont="1" applyBorder="1" applyAlignment="1" applyProtection="1">
      <alignment textRotation="90" wrapText="1"/>
      <protection hidden="1"/>
    </xf>
    <xf numFmtId="0" fontId="0" fillId="0" borderId="17" xfId="0" applyFont="1" applyBorder="1" applyAlignment="1" applyProtection="1">
      <alignment textRotation="90" wrapText="1"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1" fillId="40" borderId="12" xfId="0" applyFont="1" applyFill="1" applyBorder="1" applyAlignment="1" applyProtection="1">
      <alignment/>
      <protection hidden="1"/>
    </xf>
    <xf numFmtId="0" fontId="1" fillId="40" borderId="10" xfId="0" applyFont="1" applyFill="1" applyBorder="1" applyAlignment="1" applyProtection="1">
      <alignment/>
      <protection hidden="1"/>
    </xf>
    <xf numFmtId="0" fontId="19" fillId="40" borderId="10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9" fillId="0" borderId="10" xfId="0" applyFont="1" applyFill="1" applyBorder="1" applyAlignment="1" applyProtection="1">
      <alignment/>
      <protection hidden="1"/>
    </xf>
    <xf numFmtId="0" fontId="1" fillId="41" borderId="10" xfId="0" applyFont="1" applyFill="1" applyBorder="1" applyAlignment="1" applyProtection="1">
      <alignment/>
      <protection hidden="1"/>
    </xf>
    <xf numFmtId="0" fontId="4" fillId="0" borderId="20" xfId="0" applyFont="1" applyBorder="1" applyAlignment="1" applyProtection="1">
      <alignment textRotation="90"/>
      <protection hidden="1"/>
    </xf>
    <xf numFmtId="0" fontId="18" fillId="42" borderId="18" xfId="0" applyFont="1" applyFill="1" applyBorder="1" applyAlignment="1" applyProtection="1">
      <alignment textRotation="90"/>
      <protection hidden="1"/>
    </xf>
    <xf numFmtId="0" fontId="11" fillId="42" borderId="0" xfId="36" applyFont="1" applyFill="1" applyAlignment="1" applyProtection="1">
      <alignment horizontal="center"/>
      <protection/>
    </xf>
    <xf numFmtId="0" fontId="10" fillId="0" borderId="0" xfId="36" applyFont="1" applyFill="1" applyAlignment="1" applyProtection="1">
      <alignment horizontal="center"/>
      <protection hidden="1"/>
    </xf>
    <xf numFmtId="0" fontId="8" fillId="35" borderId="0" xfId="36" applyFont="1" applyFill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25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35" borderId="0" xfId="36" applyFont="1" applyFill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17" fillId="0" borderId="2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35" borderId="31" xfId="0" applyFill="1" applyBorder="1" applyAlignment="1" applyProtection="1">
      <alignment/>
      <protection hidden="1"/>
    </xf>
    <xf numFmtId="0" fontId="0" fillId="34" borderId="31" xfId="0" applyFill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3" fillId="0" borderId="34" xfId="0" applyFont="1" applyBorder="1" applyAlignment="1" applyProtection="1">
      <alignment horizontal="center"/>
      <protection hidden="1"/>
    </xf>
    <xf numFmtId="0" fontId="23" fillId="0" borderId="31" xfId="0" applyFont="1" applyBorder="1" applyAlignment="1" applyProtection="1">
      <alignment horizontal="center"/>
      <protection hidden="1"/>
    </xf>
    <xf numFmtId="0" fontId="1" fillId="43" borderId="35" xfId="0" applyFont="1" applyFill="1" applyBorder="1" applyAlignment="1" applyProtection="1">
      <alignment/>
      <protection hidden="1"/>
    </xf>
    <xf numFmtId="0" fontId="1" fillId="43" borderId="36" xfId="0" applyFont="1" applyFill="1" applyBorder="1" applyAlignment="1" applyProtection="1">
      <alignment/>
      <protection hidden="1"/>
    </xf>
    <xf numFmtId="0" fontId="1" fillId="43" borderId="37" xfId="0" applyFont="1" applyFill="1" applyBorder="1" applyAlignment="1" applyProtection="1">
      <alignment/>
      <protection hidden="1"/>
    </xf>
    <xf numFmtId="0" fontId="1" fillId="43" borderId="38" xfId="0" applyFont="1" applyFill="1" applyBorder="1" applyAlignment="1" applyProtection="1">
      <alignment/>
      <protection hidden="1"/>
    </xf>
    <xf numFmtId="0" fontId="1" fillId="43" borderId="39" xfId="0" applyFont="1" applyFill="1" applyBorder="1" applyAlignment="1" applyProtection="1">
      <alignment/>
      <protection hidden="1"/>
    </xf>
    <xf numFmtId="0" fontId="1" fillId="43" borderId="40" xfId="0" applyFont="1" applyFill="1" applyBorder="1" applyAlignment="1" applyProtection="1">
      <alignment/>
      <protection hidden="1"/>
    </xf>
    <xf numFmtId="0" fontId="1" fillId="40" borderId="11" xfId="0" applyFont="1" applyFill="1" applyBorder="1" applyAlignment="1" applyProtection="1">
      <alignment/>
      <protection hidden="1"/>
    </xf>
    <xf numFmtId="0" fontId="1" fillId="40" borderId="14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4" fontId="1" fillId="0" borderId="10" xfId="0" applyNumberFormat="1" applyFont="1" applyBorder="1" applyAlignment="1" applyProtection="1">
      <alignment horizontal="center"/>
      <protection hidden="1" locked="0"/>
    </xf>
    <xf numFmtId="0" fontId="1" fillId="44" borderId="41" xfId="0" applyFont="1" applyFill="1" applyBorder="1" applyAlignment="1" applyProtection="1">
      <alignment/>
      <protection hidden="1"/>
    </xf>
    <xf numFmtId="0" fontId="1" fillId="42" borderId="41" xfId="0" applyFont="1" applyFill="1" applyBorder="1" applyAlignment="1" applyProtection="1">
      <alignment/>
      <protection hidden="1"/>
    </xf>
    <xf numFmtId="0" fontId="19" fillId="0" borderId="42" xfId="0" applyFont="1" applyBorder="1" applyAlignment="1" applyProtection="1">
      <alignment/>
      <protection hidden="1"/>
    </xf>
    <xf numFmtId="0" fontId="19" fillId="40" borderId="43" xfId="0" applyFont="1" applyFill="1" applyBorder="1" applyAlignment="1" applyProtection="1">
      <alignment/>
      <protection hidden="1"/>
    </xf>
    <xf numFmtId="0" fontId="19" fillId="0" borderId="43" xfId="0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/>
      <protection hidden="1"/>
    </xf>
    <xf numFmtId="0" fontId="1" fillId="40" borderId="41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40" borderId="23" xfId="0" applyFont="1" applyFill="1" applyBorder="1" applyAlignment="1" applyProtection="1">
      <alignment/>
      <protection hidden="1" locked="0"/>
    </xf>
    <xf numFmtId="0" fontId="17" fillId="0" borderId="23" xfId="0" applyFont="1" applyFill="1" applyBorder="1" applyAlignment="1" applyProtection="1">
      <alignment/>
      <protection hidden="1" locked="0"/>
    </xf>
    <xf numFmtId="0" fontId="17" fillId="0" borderId="23" xfId="0" applyNumberFormat="1" applyFont="1" applyFill="1" applyBorder="1" applyAlignment="1" applyProtection="1">
      <alignment/>
      <protection hidden="1" locked="0"/>
    </xf>
    <xf numFmtId="0" fontId="1" fillId="0" borderId="44" xfId="0" applyFont="1" applyBorder="1" applyAlignment="1" applyProtection="1">
      <alignment/>
      <protection hidden="1"/>
    </xf>
    <xf numFmtId="0" fontId="5" fillId="36" borderId="45" xfId="0" applyFont="1" applyFill="1" applyBorder="1" applyAlignment="1" applyProtection="1">
      <alignment textRotation="90" wrapText="1"/>
      <protection hidden="1"/>
    </xf>
    <xf numFmtId="0" fontId="5" fillId="36" borderId="46" xfId="0" applyFont="1" applyFill="1" applyBorder="1" applyAlignment="1" applyProtection="1">
      <alignment/>
      <protection hidden="1"/>
    </xf>
    <xf numFmtId="0" fontId="2" fillId="18" borderId="17" xfId="0" applyFont="1" applyFill="1" applyBorder="1" applyAlignment="1" applyProtection="1">
      <alignment textRotation="90"/>
      <protection hidden="1"/>
    </xf>
    <xf numFmtId="0" fontId="1" fillId="18" borderId="14" xfId="0" applyFont="1" applyFill="1" applyBorder="1" applyAlignment="1" applyProtection="1">
      <alignment/>
      <protection hidden="1"/>
    </xf>
    <xf numFmtId="0" fontId="1" fillId="45" borderId="10" xfId="0" applyFont="1" applyFill="1" applyBorder="1" applyAlignment="1" applyProtection="1">
      <alignment/>
      <protection hidden="1"/>
    </xf>
    <xf numFmtId="0" fontId="1" fillId="18" borderId="10" xfId="0" applyFont="1" applyFill="1" applyBorder="1" applyAlignment="1" applyProtection="1">
      <alignment/>
      <protection hidden="1"/>
    </xf>
    <xf numFmtId="0" fontId="1" fillId="46" borderId="41" xfId="0" applyFont="1" applyFill="1" applyBorder="1" applyAlignment="1" applyProtection="1">
      <alignment/>
      <protection hidden="1"/>
    </xf>
    <xf numFmtId="0" fontId="1" fillId="47" borderId="41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1" fillId="35" borderId="32" xfId="0" applyFont="1" applyFill="1" applyBorder="1" applyAlignment="1" applyProtection="1">
      <alignment/>
      <protection hidden="1"/>
    </xf>
    <xf numFmtId="0" fontId="1" fillId="43" borderId="13" xfId="0" applyFont="1" applyFill="1" applyBorder="1" applyAlignment="1" applyProtection="1">
      <alignment/>
      <protection hidden="1"/>
    </xf>
    <xf numFmtId="0" fontId="1" fillId="43" borderId="10" xfId="0" applyFont="1" applyFill="1" applyBorder="1" applyAlignment="1" applyProtection="1">
      <alignment/>
      <protection hidden="1"/>
    </xf>
    <xf numFmtId="0" fontId="25" fillId="0" borderId="10" xfId="0" applyFont="1" applyBorder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2" xfId="0" applyFont="1" applyBorder="1" applyAlignment="1" applyProtection="1">
      <alignment/>
      <protection hidden="1"/>
    </xf>
    <xf numFmtId="0" fontId="1" fillId="40" borderId="32" xfId="0" applyFont="1" applyFill="1" applyBorder="1" applyAlignment="1" applyProtection="1">
      <alignment/>
      <protection hidden="1"/>
    </xf>
    <xf numFmtId="0" fontId="10" fillId="32" borderId="0" xfId="36" applyFont="1" applyFill="1" applyAlignment="1" applyProtection="1">
      <alignment horizontal="center"/>
      <protection hidden="1"/>
    </xf>
    <xf numFmtId="0" fontId="19" fillId="40" borderId="32" xfId="0" applyFont="1" applyFill="1" applyBorder="1" applyAlignment="1" applyProtection="1">
      <alignment/>
      <protection hidden="1"/>
    </xf>
    <xf numFmtId="0" fontId="1" fillId="0" borderId="47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9" fillId="46" borderId="10" xfId="0" applyFont="1" applyFill="1" applyBorder="1" applyAlignment="1" applyProtection="1">
      <alignment/>
      <protection hidden="1"/>
    </xf>
    <xf numFmtId="0" fontId="19" fillId="47" borderId="10" xfId="0" applyFont="1" applyFill="1" applyBorder="1" applyAlignment="1" applyProtection="1">
      <alignment/>
      <protection hidden="1"/>
    </xf>
    <xf numFmtId="0" fontId="1" fillId="43" borderId="0" xfId="0" applyFont="1" applyFill="1" applyBorder="1" applyAlignment="1" applyProtection="1">
      <alignment/>
      <protection hidden="1"/>
    </xf>
    <xf numFmtId="0" fontId="1" fillId="0" borderId="48" xfId="0" applyFont="1" applyBorder="1" applyAlignment="1" applyProtection="1">
      <alignment/>
      <protection hidden="1"/>
    </xf>
    <xf numFmtId="0" fontId="1" fillId="43" borderId="48" xfId="0" applyFont="1" applyFill="1" applyBorder="1" applyAlignment="1" applyProtection="1">
      <alignment/>
      <protection hidden="1"/>
    </xf>
    <xf numFmtId="0" fontId="1" fillId="0" borderId="34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/>
      <protection hidden="1"/>
    </xf>
    <xf numFmtId="0" fontId="1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5" fillId="0" borderId="46" xfId="0" applyFont="1" applyBorder="1" applyAlignment="1">
      <alignment horizontal="left" vertical="top" wrapText="1"/>
    </xf>
    <xf numFmtId="0" fontId="1" fillId="0" borderId="46" xfId="0" applyFont="1" applyBorder="1" applyAlignment="1" applyProtection="1">
      <alignment/>
      <protection hidden="1" locked="0"/>
    </xf>
    <xf numFmtId="0" fontId="1" fillId="35" borderId="33" xfId="0" applyFont="1" applyFill="1" applyBorder="1" applyAlignment="1" applyProtection="1">
      <alignment/>
      <protection hidden="1"/>
    </xf>
    <xf numFmtId="0" fontId="1" fillId="0" borderId="33" xfId="0" applyFont="1" applyBorder="1" applyAlignment="1" applyProtection="1">
      <alignment/>
      <protection hidden="1"/>
    </xf>
    <xf numFmtId="0" fontId="23" fillId="48" borderId="49" xfId="0" applyFont="1" applyFill="1" applyBorder="1" applyAlignment="1" applyProtection="1">
      <alignment horizontal="center"/>
      <protection hidden="1"/>
    </xf>
    <xf numFmtId="0" fontId="23" fillId="0" borderId="32" xfId="0" applyFont="1" applyBorder="1" applyAlignment="1" applyProtection="1">
      <alignment horizontal="center"/>
      <protection hidden="1"/>
    </xf>
    <xf numFmtId="0" fontId="23" fillId="48" borderId="50" xfId="0" applyFont="1" applyFill="1" applyBorder="1" applyAlignment="1" applyProtection="1">
      <alignment horizontal="center"/>
      <protection hidden="1"/>
    </xf>
    <xf numFmtId="0" fontId="1" fillId="43" borderId="51" xfId="0" applyFont="1" applyFill="1" applyBorder="1" applyAlignment="1" applyProtection="1">
      <alignment/>
      <protection hidden="1"/>
    </xf>
    <xf numFmtId="0" fontId="1" fillId="48" borderId="52" xfId="0" applyFont="1" applyFill="1" applyBorder="1" applyAlignment="1" applyProtection="1">
      <alignment/>
      <protection hidden="1"/>
    </xf>
    <xf numFmtId="0" fontId="1" fillId="43" borderId="28" xfId="0" applyFont="1" applyFill="1" applyBorder="1" applyAlignment="1" applyProtection="1">
      <alignment/>
      <protection hidden="1"/>
    </xf>
    <xf numFmtId="0" fontId="1" fillId="48" borderId="53" xfId="0" applyFont="1" applyFill="1" applyBorder="1" applyAlignment="1" applyProtection="1">
      <alignment/>
      <protection hidden="1"/>
    </xf>
    <xf numFmtId="0" fontId="1" fillId="43" borderId="29" xfId="0" applyFont="1" applyFill="1" applyBorder="1" applyAlignment="1" applyProtection="1">
      <alignment/>
      <protection hidden="1"/>
    </xf>
    <xf numFmtId="0" fontId="1" fillId="43" borderId="30" xfId="0" applyFont="1" applyFill="1" applyBorder="1" applyAlignment="1" applyProtection="1">
      <alignment/>
      <protection hidden="1"/>
    </xf>
    <xf numFmtId="0" fontId="7" fillId="35" borderId="0" xfId="36" applyFont="1" applyFill="1" applyAlignment="1" applyProtection="1">
      <alignment/>
      <protection hidden="1"/>
    </xf>
    <xf numFmtId="0" fontId="1" fillId="42" borderId="54" xfId="0" applyFont="1" applyFill="1" applyBorder="1" applyAlignment="1" applyProtection="1">
      <alignment/>
      <protection hidden="1"/>
    </xf>
    <xf numFmtId="0" fontId="1" fillId="42" borderId="10" xfId="0" applyFont="1" applyFill="1" applyBorder="1" applyAlignment="1" applyProtection="1">
      <alignment/>
      <protection hidden="1"/>
    </xf>
    <xf numFmtId="0" fontId="19" fillId="47" borderId="34" xfId="0" applyFont="1" applyFill="1" applyBorder="1" applyAlignment="1" applyProtection="1">
      <alignment/>
      <protection hidden="1"/>
    </xf>
    <xf numFmtId="0" fontId="19" fillId="46" borderId="34" xfId="0" applyFont="1" applyFill="1" applyBorder="1" applyAlignment="1" applyProtection="1">
      <alignment/>
      <protection hidden="1"/>
    </xf>
    <xf numFmtId="0" fontId="17" fillId="40" borderId="23" xfId="0" applyFont="1" applyFill="1" applyBorder="1" applyAlignment="1" applyProtection="1">
      <alignment/>
      <protection hidden="1"/>
    </xf>
    <xf numFmtId="0" fontId="1" fillId="40" borderId="15" xfId="0" applyFont="1" applyFill="1" applyBorder="1" applyAlignment="1" applyProtection="1">
      <alignment/>
      <protection hidden="1"/>
    </xf>
    <xf numFmtId="0" fontId="1" fillId="40" borderId="25" xfId="0" applyFont="1" applyFill="1" applyBorder="1" applyAlignment="1" applyProtection="1">
      <alignment/>
      <protection hidden="1"/>
    </xf>
    <xf numFmtId="0" fontId="5" fillId="36" borderId="55" xfId="0" applyFont="1" applyFill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40" borderId="1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18" fillId="0" borderId="56" xfId="0" applyFont="1" applyBorder="1" applyAlignment="1" applyProtection="1">
      <alignment horizontal="center" textRotation="90"/>
      <protection hidden="1"/>
    </xf>
    <xf numFmtId="0" fontId="18" fillId="0" borderId="54" xfId="0" applyFont="1" applyBorder="1" applyAlignment="1" applyProtection="1">
      <alignment horizontal="center" textRotation="90"/>
      <protection hidden="1"/>
    </xf>
    <xf numFmtId="0" fontId="18" fillId="0" borderId="57" xfId="0" applyFont="1" applyBorder="1" applyAlignment="1" applyProtection="1">
      <alignment horizontal="center" textRotation="90"/>
      <protection hidden="1"/>
    </xf>
    <xf numFmtId="0" fontId="1" fillId="0" borderId="52" xfId="0" applyFont="1" applyFill="1" applyBorder="1" applyAlignment="1" applyProtection="1">
      <alignment/>
      <protection hidden="1"/>
    </xf>
    <xf numFmtId="0" fontId="5" fillId="49" borderId="46" xfId="0" applyFont="1" applyFill="1" applyBorder="1" applyAlignment="1" applyProtection="1">
      <alignment/>
      <protection hidden="1"/>
    </xf>
    <xf numFmtId="0" fontId="0" fillId="50" borderId="0" xfId="0" applyFill="1" applyAlignment="1" applyProtection="1">
      <alignment/>
      <protection hidden="1"/>
    </xf>
    <xf numFmtId="0" fontId="5" fillId="51" borderId="46" xfId="0" applyFont="1" applyFill="1" applyBorder="1" applyAlignment="1" applyProtection="1">
      <alignment/>
      <protection hidden="1"/>
    </xf>
    <xf numFmtId="0" fontId="1" fillId="35" borderId="25" xfId="0" applyFont="1" applyFill="1" applyBorder="1" applyAlignment="1" applyProtection="1">
      <alignment/>
      <protection hidden="1"/>
    </xf>
    <xf numFmtId="0" fontId="23" fillId="48" borderId="2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>
      <alignment/>
    </xf>
    <xf numFmtId="0" fontId="1" fillId="34" borderId="25" xfId="0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12" fillId="0" borderId="2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42" xfId="0" applyFont="1" applyBorder="1" applyAlignment="1">
      <alignment/>
    </xf>
    <xf numFmtId="0" fontId="1" fillId="0" borderId="14" xfId="0" applyFont="1" applyBorder="1" applyAlignment="1">
      <alignment/>
    </xf>
    <xf numFmtId="0" fontId="1" fillId="34" borderId="14" xfId="0" applyFont="1" applyFill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 locked="0"/>
    </xf>
    <xf numFmtId="0" fontId="1" fillId="0" borderId="58" xfId="0" applyFont="1" applyBorder="1" applyAlignment="1" applyProtection="1">
      <alignment/>
      <protection hidden="1" locked="0"/>
    </xf>
    <xf numFmtId="0" fontId="15" fillId="0" borderId="0" xfId="36" applyFont="1" applyFill="1" applyAlignment="1" applyProtection="1">
      <alignment horizontal="center"/>
      <protection/>
    </xf>
    <xf numFmtId="0" fontId="25" fillId="0" borderId="45" xfId="0" applyFont="1" applyBorder="1" applyAlignment="1">
      <alignment horizontal="left" vertical="top" wrapText="1"/>
    </xf>
    <xf numFmtId="0" fontId="1" fillId="0" borderId="59" xfId="0" applyFont="1" applyBorder="1" applyAlignment="1" applyProtection="1">
      <alignment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40" borderId="56" xfId="0" applyFont="1" applyFill="1" applyBorder="1" applyAlignment="1" applyProtection="1">
      <alignment/>
      <protection hidden="1"/>
    </xf>
    <xf numFmtId="0" fontId="1" fillId="40" borderId="61" xfId="0" applyFont="1" applyFill="1" applyBorder="1" applyAlignment="1" applyProtection="1">
      <alignment/>
      <protection hidden="1"/>
    </xf>
    <xf numFmtId="0" fontId="1" fillId="40" borderId="62" xfId="0" applyFont="1" applyFill="1" applyBorder="1" applyAlignment="1" applyProtection="1">
      <alignment/>
      <protection hidden="1"/>
    </xf>
    <xf numFmtId="0" fontId="1" fillId="0" borderId="63" xfId="0" applyFont="1" applyFill="1" applyBorder="1" applyAlignment="1" applyProtection="1">
      <alignment/>
      <protection hidden="1"/>
    </xf>
    <xf numFmtId="14" fontId="1" fillId="0" borderId="41" xfId="0" applyNumberFormat="1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 locked="0"/>
    </xf>
    <xf numFmtId="0" fontId="1" fillId="0" borderId="64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65" xfId="0" applyFont="1" applyBorder="1" applyAlignment="1" applyProtection="1">
      <alignment/>
      <protection hidden="1" locked="0"/>
    </xf>
    <xf numFmtId="0" fontId="25" fillId="0" borderId="5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1" fillId="0" borderId="66" xfId="0" applyFont="1" applyBorder="1" applyAlignment="1" applyProtection="1">
      <alignment/>
      <protection hidden="1"/>
    </xf>
    <xf numFmtId="0" fontId="25" fillId="0" borderId="67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1" fillId="0" borderId="68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25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textRotation="90"/>
      <protection hidden="1"/>
    </xf>
    <xf numFmtId="0" fontId="18" fillId="35" borderId="24" xfId="0" applyFont="1" applyFill="1" applyBorder="1" applyAlignment="1" applyProtection="1">
      <alignment textRotation="90"/>
      <protection hidden="1"/>
    </xf>
    <xf numFmtId="0" fontId="19" fillId="35" borderId="23" xfId="0" applyFont="1" applyFill="1" applyBorder="1" applyAlignment="1" applyProtection="1">
      <alignment/>
      <protection hidden="1"/>
    </xf>
    <xf numFmtId="0" fontId="19" fillId="41" borderId="23" xfId="0" applyFont="1" applyFill="1" applyBorder="1" applyAlignment="1" applyProtection="1">
      <alignment/>
      <protection hidden="1"/>
    </xf>
    <xf numFmtId="0" fontId="19" fillId="35" borderId="58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/>
    </xf>
    <xf numFmtId="0" fontId="19" fillId="47" borderId="25" xfId="0" applyFont="1" applyFill="1" applyBorder="1" applyAlignment="1" applyProtection="1">
      <alignment/>
      <protection hidden="1"/>
    </xf>
    <xf numFmtId="0" fontId="19" fillId="40" borderId="25" xfId="0" applyFont="1" applyFill="1" applyBorder="1" applyAlignment="1" applyProtection="1">
      <alignment/>
      <protection hidden="1"/>
    </xf>
    <xf numFmtId="0" fontId="19" fillId="46" borderId="25" xfId="0" applyFont="1" applyFill="1" applyBorder="1" applyAlignment="1" applyProtection="1">
      <alignment/>
      <protection hidden="1"/>
    </xf>
    <xf numFmtId="0" fontId="17" fillId="40" borderId="58" xfId="0" applyFont="1" applyFill="1" applyBorder="1" applyAlignment="1" applyProtection="1">
      <alignment/>
      <protection hidden="1" locked="0"/>
    </xf>
    <xf numFmtId="0" fontId="18" fillId="0" borderId="11" xfId="0" applyFont="1" applyBorder="1" applyAlignment="1" applyProtection="1">
      <alignment textRotation="90" wrapText="1"/>
      <protection hidden="1"/>
    </xf>
    <xf numFmtId="0" fontId="1" fillId="40" borderId="69" xfId="0" applyFont="1" applyFill="1" applyBorder="1" applyAlignment="1" applyProtection="1">
      <alignment/>
      <protection hidden="1"/>
    </xf>
    <xf numFmtId="0" fontId="0" fillId="0" borderId="44" xfId="0" applyFont="1" applyBorder="1" applyAlignment="1" applyProtection="1">
      <alignment textRotation="90" wrapText="1"/>
      <protection hidden="1"/>
    </xf>
    <xf numFmtId="0" fontId="1" fillId="0" borderId="64" xfId="0" applyFont="1" applyBorder="1" applyAlignment="1" applyProtection="1">
      <alignment/>
      <protection hidden="1"/>
    </xf>
    <xf numFmtId="0" fontId="1" fillId="52" borderId="41" xfId="0" applyFont="1" applyFill="1" applyBorder="1" applyAlignment="1" applyProtection="1">
      <alignment/>
      <protection hidden="1"/>
    </xf>
    <xf numFmtId="0" fontId="1" fillId="53" borderId="41" xfId="0" applyFont="1" applyFill="1" applyBorder="1" applyAlignment="1" applyProtection="1">
      <alignment/>
      <protection hidden="1"/>
    </xf>
    <xf numFmtId="0" fontId="17" fillId="52" borderId="23" xfId="0" applyFont="1" applyFill="1" applyBorder="1" applyAlignment="1" applyProtection="1">
      <alignment/>
      <protection hidden="1" locked="0"/>
    </xf>
    <xf numFmtId="0" fontId="1" fillId="52" borderId="12" xfId="0" applyFont="1" applyFill="1" applyBorder="1" applyAlignment="1" applyProtection="1">
      <alignment/>
      <protection hidden="1"/>
    </xf>
    <xf numFmtId="0" fontId="17" fillId="54" borderId="23" xfId="0" applyFont="1" applyFill="1" applyBorder="1" applyAlignment="1" applyProtection="1">
      <alignment/>
      <protection hidden="1" locked="0"/>
    </xf>
    <xf numFmtId="0" fontId="17" fillId="54" borderId="23" xfId="0" applyNumberFormat="1" applyFont="1" applyFill="1" applyBorder="1" applyAlignment="1" applyProtection="1">
      <alignment/>
      <protection hidden="1" locked="0"/>
    </xf>
    <xf numFmtId="0" fontId="1" fillId="54" borderId="12" xfId="0" applyFont="1" applyFill="1" applyBorder="1" applyAlignment="1" applyProtection="1">
      <alignment/>
      <protection hidden="1"/>
    </xf>
    <xf numFmtId="0" fontId="1" fillId="54" borderId="41" xfId="0" applyFont="1" applyFill="1" applyBorder="1" applyAlignment="1" applyProtection="1">
      <alignment/>
      <protection hidden="1"/>
    </xf>
    <xf numFmtId="0" fontId="1" fillId="54" borderId="15" xfId="0" applyFont="1" applyFill="1" applyBorder="1" applyAlignment="1" applyProtection="1">
      <alignment/>
      <protection hidden="1"/>
    </xf>
    <xf numFmtId="0" fontId="1" fillId="54" borderId="64" xfId="0" applyFont="1" applyFill="1" applyBorder="1" applyAlignment="1" applyProtection="1">
      <alignment/>
      <protection hidden="1"/>
    </xf>
    <xf numFmtId="0" fontId="1" fillId="54" borderId="56" xfId="0" applyFont="1" applyFill="1" applyBorder="1" applyAlignment="1" applyProtection="1">
      <alignment/>
      <protection hidden="1"/>
    </xf>
    <xf numFmtId="0" fontId="1" fillId="54" borderId="26" xfId="0" applyFont="1" applyFill="1" applyBorder="1" applyAlignment="1" applyProtection="1">
      <alignment/>
      <protection hidden="1"/>
    </xf>
    <xf numFmtId="0" fontId="1" fillId="54" borderId="27" xfId="0" applyFont="1" applyFill="1" applyBorder="1" applyAlignment="1" applyProtection="1">
      <alignment/>
      <protection hidden="1"/>
    </xf>
    <xf numFmtId="0" fontId="1" fillId="54" borderId="52" xfId="0" applyFont="1" applyFill="1" applyBorder="1" applyAlignment="1" applyProtection="1">
      <alignment/>
      <protection hidden="1"/>
    </xf>
    <xf numFmtId="0" fontId="1" fillId="54" borderId="0" xfId="0" applyFont="1" applyFill="1" applyBorder="1" applyAlignment="1" applyProtection="1">
      <alignment/>
      <protection hidden="1"/>
    </xf>
    <xf numFmtId="0" fontId="1" fillId="54" borderId="28" xfId="0" applyFont="1" applyFill="1" applyBorder="1" applyAlignment="1" applyProtection="1">
      <alignment/>
      <protection hidden="1"/>
    </xf>
    <xf numFmtId="0" fontId="1" fillId="54" borderId="53" xfId="0" applyFont="1" applyFill="1" applyBorder="1" applyAlignment="1" applyProtection="1">
      <alignment/>
      <protection hidden="1"/>
    </xf>
    <xf numFmtId="0" fontId="1" fillId="54" borderId="29" xfId="0" applyFont="1" applyFill="1" applyBorder="1" applyAlignment="1" applyProtection="1">
      <alignment/>
      <protection hidden="1"/>
    </xf>
    <xf numFmtId="0" fontId="1" fillId="54" borderId="30" xfId="0" applyFont="1" applyFill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40" borderId="23" xfId="0" applyFont="1" applyFill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42" borderId="64" xfId="0" applyFont="1" applyFill="1" applyBorder="1" applyAlignment="1" applyProtection="1">
      <alignment/>
      <protection hidden="1"/>
    </xf>
    <xf numFmtId="0" fontId="19" fillId="0" borderId="68" xfId="0" applyFont="1" applyBorder="1" applyAlignment="1" applyProtection="1">
      <alignment/>
      <protection hidden="1"/>
    </xf>
    <xf numFmtId="0" fontId="1" fillId="0" borderId="58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1" fillId="18" borderId="25" xfId="0" applyFont="1" applyFill="1" applyBorder="1" applyAlignment="1" applyProtection="1">
      <alignment/>
      <protection hidden="1"/>
    </xf>
    <xf numFmtId="0" fontId="5" fillId="36" borderId="67" xfId="0" applyFont="1" applyFill="1" applyBorder="1" applyAlignment="1" applyProtection="1">
      <alignment/>
      <protection hidden="1"/>
    </xf>
    <xf numFmtId="0" fontId="25" fillId="0" borderId="70" xfId="0" applyFont="1" applyBorder="1" applyAlignment="1">
      <alignment horizontal="left" vertical="top" wrapText="1"/>
    </xf>
    <xf numFmtId="14" fontId="11" fillId="55" borderId="0" xfId="36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hidden="1"/>
    </xf>
    <xf numFmtId="0" fontId="2" fillId="42" borderId="0" xfId="0" applyFont="1" applyFill="1" applyAlignment="1" applyProtection="1">
      <alignment horizontal="center"/>
      <protection hidden="1"/>
    </xf>
    <xf numFmtId="0" fontId="10" fillId="35" borderId="0" xfId="36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42" borderId="0" xfId="36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18" fillId="35" borderId="56" xfId="0" applyFont="1" applyFill="1" applyBorder="1" applyAlignment="1" applyProtection="1">
      <alignment horizontal="center" textRotation="90" wrapText="1"/>
      <protection hidden="1"/>
    </xf>
    <xf numFmtId="0" fontId="18" fillId="35" borderId="27" xfId="0" applyFont="1" applyFill="1" applyBorder="1" applyAlignment="1" applyProtection="1">
      <alignment horizontal="center" textRotation="90" wrapText="1"/>
      <protection hidden="1"/>
    </xf>
    <xf numFmtId="0" fontId="18" fillId="35" borderId="18" xfId="0" applyFont="1" applyFill="1" applyBorder="1" applyAlignment="1" applyProtection="1">
      <alignment horizontal="center" textRotation="90" wrapText="1"/>
      <protection hidden="1"/>
    </xf>
    <xf numFmtId="0" fontId="18" fillId="35" borderId="71" xfId="0" applyFont="1" applyFill="1" applyBorder="1" applyAlignment="1" applyProtection="1">
      <alignment horizontal="center" textRotation="90" wrapText="1"/>
      <protection hidden="1"/>
    </xf>
    <xf numFmtId="0" fontId="18" fillId="0" borderId="18" xfId="0" applyFont="1" applyBorder="1" applyAlignment="1" applyProtection="1">
      <alignment horizontal="center" textRotation="90"/>
      <protection hidden="1"/>
    </xf>
    <xf numFmtId="0" fontId="18" fillId="0" borderId="19" xfId="0" applyFont="1" applyBorder="1" applyAlignment="1" applyProtection="1">
      <alignment horizontal="center" textRotation="90"/>
      <protection hidden="1"/>
    </xf>
    <xf numFmtId="0" fontId="0" fillId="43" borderId="37" xfId="0" applyFill="1" applyBorder="1" applyAlignment="1" applyProtection="1">
      <alignment horizontal="center"/>
      <protection hidden="1"/>
    </xf>
    <xf numFmtId="0" fontId="0" fillId="43" borderId="28" xfId="0" applyFill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43" borderId="54" xfId="0" applyFill="1" applyBorder="1" applyAlignment="1" applyProtection="1">
      <alignment horizontal="center"/>
      <protection hidden="1"/>
    </xf>
    <xf numFmtId="0" fontId="0" fillId="43" borderId="27" xfId="0" applyFill="1" applyBorder="1" applyAlignment="1" applyProtection="1">
      <alignment horizontal="center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0" fillId="43" borderId="35" xfId="0" applyFill="1" applyBorder="1" applyAlignment="1" applyProtection="1">
      <alignment horizontal="center"/>
      <protection hidden="1"/>
    </xf>
    <xf numFmtId="0" fontId="0" fillId="43" borderId="36" xfId="0" applyFill="1" applyBorder="1" applyAlignment="1" applyProtection="1">
      <alignment horizontal="center"/>
      <protection hidden="1"/>
    </xf>
    <xf numFmtId="0" fontId="0" fillId="43" borderId="38" xfId="0" applyFill="1" applyBorder="1" applyAlignment="1" applyProtection="1">
      <alignment horizontal="center"/>
      <protection hidden="1"/>
    </xf>
    <xf numFmtId="0" fontId="0" fillId="43" borderId="39" xfId="0" applyFill="1" applyBorder="1" applyAlignment="1" applyProtection="1">
      <alignment horizontal="center"/>
      <protection hidden="1"/>
    </xf>
    <xf numFmtId="0" fontId="0" fillId="43" borderId="40" xfId="0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36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29.625" style="0" customWidth="1"/>
    <col min="4" max="4" width="3.50390625" style="0" customWidth="1"/>
    <col min="5" max="5" width="6.50390625" style="0" customWidth="1"/>
    <col min="6" max="6" width="5.375" style="0" customWidth="1"/>
    <col min="7" max="7" width="29.625" style="0" customWidth="1"/>
    <col min="8" max="8" width="4.50390625" style="0" customWidth="1"/>
    <col min="13" max="13" width="12.375" style="0" customWidth="1"/>
  </cols>
  <sheetData>
    <row r="1" spans="1:16" ht="46.5" customHeight="1">
      <c r="A1" s="14"/>
      <c r="B1" s="296" t="s">
        <v>47</v>
      </c>
      <c r="C1" s="296"/>
      <c r="D1" s="296"/>
      <c r="E1" s="296"/>
      <c r="F1" s="296"/>
      <c r="G1" s="296"/>
      <c r="H1" s="2"/>
      <c r="I1" s="2"/>
      <c r="J1" s="2"/>
      <c r="K1" s="2"/>
      <c r="L1" s="2"/>
      <c r="M1" s="2"/>
      <c r="N1" s="2"/>
      <c r="O1" s="3"/>
      <c r="P1" s="3"/>
    </row>
    <row r="2" spans="1:7" ht="39" customHeight="1">
      <c r="A2" s="14"/>
      <c r="B2" s="296" t="s">
        <v>76</v>
      </c>
      <c r="C2" s="296"/>
      <c r="D2" s="296"/>
      <c r="E2" s="296"/>
      <c r="F2" s="296"/>
      <c r="G2" s="296"/>
    </row>
    <row r="3" spans="1:10" ht="19.5">
      <c r="A3" s="14"/>
      <c r="B3" s="71" t="s">
        <v>28</v>
      </c>
      <c r="C3" s="297" t="s">
        <v>81</v>
      </c>
      <c r="D3" s="297"/>
      <c r="E3" s="297"/>
      <c r="F3" s="297"/>
      <c r="G3" s="297"/>
      <c r="H3" s="5"/>
      <c r="I3" s="5"/>
      <c r="J3" s="5"/>
    </row>
    <row r="4" spans="1:7" ht="12">
      <c r="A4" s="14"/>
      <c r="B4" s="14"/>
      <c r="C4" s="14"/>
      <c r="D4" s="14"/>
      <c r="E4" s="14"/>
      <c r="F4" s="14"/>
      <c r="G4" s="14"/>
    </row>
    <row r="5" spans="1:7" ht="12.75" thickBot="1">
      <c r="A5" s="14"/>
      <c r="B5" s="14"/>
      <c r="C5" s="14"/>
      <c r="D5" s="14"/>
      <c r="E5" s="14"/>
      <c r="F5" s="14"/>
      <c r="G5" s="14"/>
    </row>
    <row r="6" spans="1:7" s="1" customFormat="1" ht="18" thickBot="1">
      <c r="A6" s="16"/>
      <c r="B6" s="158" t="s">
        <v>1</v>
      </c>
      <c r="C6" s="218" t="s">
        <v>0</v>
      </c>
      <c r="D6" s="16"/>
      <c r="E6" s="46"/>
      <c r="F6" s="46"/>
      <c r="G6" s="46"/>
    </row>
    <row r="7" spans="1:7" s="1" customFormat="1" ht="17.25">
      <c r="A7" s="16"/>
      <c r="B7" s="220">
        <v>1</v>
      </c>
      <c r="C7" s="233" t="s">
        <v>82</v>
      </c>
      <c r="D7" s="16"/>
      <c r="E7" s="46"/>
      <c r="F7" s="46"/>
      <c r="G7" s="148"/>
    </row>
    <row r="8" spans="1:7" s="1" customFormat="1" ht="17.25">
      <c r="A8" s="16"/>
      <c r="B8" s="219">
        <v>2</v>
      </c>
      <c r="C8" s="232" t="s">
        <v>83</v>
      </c>
      <c r="D8" s="16"/>
      <c r="E8" s="46"/>
      <c r="F8" s="46"/>
      <c r="G8" s="148"/>
    </row>
    <row r="9" spans="1:7" s="1" customFormat="1" ht="17.25">
      <c r="A9" s="16"/>
      <c r="B9" s="219">
        <v>3</v>
      </c>
      <c r="C9" s="171" t="s">
        <v>94</v>
      </c>
      <c r="D9" s="16"/>
      <c r="E9" s="46"/>
      <c r="F9" s="46"/>
      <c r="G9" s="148"/>
    </row>
    <row r="10" spans="1:7" s="1" customFormat="1" ht="17.25">
      <c r="A10" s="16"/>
      <c r="B10" s="219">
        <v>4</v>
      </c>
      <c r="C10" s="294" t="s">
        <v>95</v>
      </c>
      <c r="D10" s="16"/>
      <c r="E10" s="46"/>
      <c r="F10" s="46"/>
      <c r="G10" s="148"/>
    </row>
    <row r="11" spans="1:7" s="1" customFormat="1" ht="17.25">
      <c r="A11" s="16"/>
      <c r="B11" s="219">
        <v>5</v>
      </c>
      <c r="C11" s="171" t="s">
        <v>84</v>
      </c>
      <c r="D11" s="16"/>
      <c r="E11" s="46"/>
      <c r="F11" s="46"/>
      <c r="G11" s="148"/>
    </row>
    <row r="12" spans="1:7" s="1" customFormat="1" ht="17.25">
      <c r="A12" s="16"/>
      <c r="B12" s="219">
        <v>6</v>
      </c>
      <c r="C12" s="171" t="s">
        <v>85</v>
      </c>
      <c r="D12" s="16"/>
      <c r="E12" s="46"/>
      <c r="F12" s="46"/>
      <c r="G12" s="148"/>
    </row>
    <row r="13" spans="1:7" s="1" customFormat="1" ht="17.25">
      <c r="A13" s="16"/>
      <c r="B13" s="219">
        <v>7</v>
      </c>
      <c r="C13" s="170" t="s">
        <v>86</v>
      </c>
      <c r="D13" s="16"/>
      <c r="E13" s="46"/>
      <c r="F13" s="46"/>
      <c r="G13" s="148"/>
    </row>
    <row r="14" spans="1:13" s="1" customFormat="1" ht="17.25">
      <c r="A14" s="16"/>
      <c r="B14" s="219">
        <v>8</v>
      </c>
      <c r="C14" s="170" t="s">
        <v>87</v>
      </c>
      <c r="D14" s="16"/>
      <c r="E14" s="46"/>
      <c r="F14" s="46"/>
      <c r="G14" s="148"/>
      <c r="M14" s="4"/>
    </row>
    <row r="15" spans="1:7" s="1" customFormat="1" ht="17.25">
      <c r="A15" s="16"/>
      <c r="B15" s="219">
        <v>9</v>
      </c>
      <c r="C15" s="170" t="s">
        <v>88</v>
      </c>
      <c r="D15" s="16"/>
      <c r="E15" s="46"/>
      <c r="F15" s="46"/>
      <c r="G15" s="148"/>
    </row>
    <row r="16" spans="1:7" s="1" customFormat="1" ht="17.25">
      <c r="A16" s="16"/>
      <c r="B16" s="219">
        <v>10</v>
      </c>
      <c r="C16" s="171" t="s">
        <v>55</v>
      </c>
      <c r="D16" s="16"/>
      <c r="E16" s="46"/>
      <c r="F16" s="46"/>
      <c r="G16" s="148"/>
    </row>
    <row r="17" spans="1:7" s="1" customFormat="1" ht="17.25">
      <c r="A17" s="16"/>
      <c r="B17" s="219">
        <v>11</v>
      </c>
      <c r="C17" s="171" t="s">
        <v>89</v>
      </c>
      <c r="D17" s="16"/>
      <c r="E17" s="46"/>
      <c r="F17" s="46"/>
      <c r="G17" s="148"/>
    </row>
    <row r="18" spans="1:7" s="1" customFormat="1" ht="17.25">
      <c r="A18" s="16"/>
      <c r="B18" s="219">
        <v>12</v>
      </c>
      <c r="C18" s="171" t="s">
        <v>72</v>
      </c>
      <c r="D18" s="16"/>
      <c r="E18" s="46"/>
      <c r="F18" s="46"/>
      <c r="G18" s="148"/>
    </row>
    <row r="19" spans="1:7" s="1" customFormat="1" ht="17.25">
      <c r="A19" s="16"/>
      <c r="B19" s="219">
        <v>13</v>
      </c>
      <c r="C19" s="170" t="s">
        <v>90</v>
      </c>
      <c r="D19" s="16"/>
      <c r="E19" s="46"/>
      <c r="F19" s="46"/>
      <c r="G19" s="148"/>
    </row>
    <row r="20" spans="1:7" s="1" customFormat="1" ht="17.25">
      <c r="A20" s="16"/>
      <c r="B20" s="219">
        <v>14</v>
      </c>
      <c r="C20" s="170" t="s">
        <v>91</v>
      </c>
      <c r="D20" s="16"/>
      <c r="E20" s="46"/>
      <c r="F20" s="46"/>
      <c r="G20" s="148"/>
    </row>
    <row r="21" spans="1:7" s="1" customFormat="1" ht="18" thickBot="1">
      <c r="A21" s="16"/>
      <c r="B21" s="235">
        <v>15</v>
      </c>
      <c r="C21" s="236"/>
      <c r="D21" s="16"/>
      <c r="E21" s="46"/>
      <c r="F21" s="46"/>
      <c r="G21" s="148"/>
    </row>
    <row r="22" spans="1:7" s="1" customFormat="1" ht="17.25">
      <c r="A22" s="46"/>
      <c r="B22" s="46"/>
      <c r="C22" s="234"/>
      <c r="D22" s="46"/>
      <c r="E22" s="46"/>
      <c r="F22" s="46"/>
      <c r="G22" s="148"/>
    </row>
    <row r="23" spans="1:7" s="1" customFormat="1" ht="17.25">
      <c r="A23" s="46"/>
      <c r="B23" s="46"/>
      <c r="C23" s="148"/>
      <c r="D23" s="46"/>
      <c r="E23" s="46"/>
      <c r="F23" s="46"/>
      <c r="G23" s="148"/>
    </row>
    <row r="24" spans="1:7" s="1" customFormat="1" ht="17.25">
      <c r="A24" s="46"/>
      <c r="B24" s="46"/>
      <c r="C24" s="148"/>
      <c r="D24" s="46"/>
      <c r="E24" s="46"/>
      <c r="F24" s="46"/>
      <c r="G24" s="148"/>
    </row>
    <row r="25" spans="1:7" s="1" customFormat="1" ht="17.25">
      <c r="A25" s="46"/>
      <c r="B25" s="46"/>
      <c r="C25" s="234"/>
      <c r="D25" s="46"/>
      <c r="E25" s="46"/>
      <c r="F25" s="46"/>
      <c r="G25" s="148"/>
    </row>
    <row r="26" spans="1:7" s="1" customFormat="1" ht="17.25">
      <c r="A26" s="46"/>
      <c r="B26" s="46"/>
      <c r="C26" s="234"/>
      <c r="D26" s="46"/>
      <c r="E26" s="46"/>
      <c r="F26" s="46"/>
      <c r="G26" s="148"/>
    </row>
    <row r="27" spans="1:7" s="1" customFormat="1" ht="17.25">
      <c r="A27" s="46"/>
      <c r="B27" s="46"/>
      <c r="C27" s="234"/>
      <c r="D27" s="46"/>
      <c r="E27" s="46"/>
      <c r="F27" s="46"/>
      <c r="G27" s="148"/>
    </row>
    <row r="28" spans="1:7" s="1" customFormat="1" ht="17.25">
      <c r="A28" s="46"/>
      <c r="B28" s="46"/>
      <c r="C28" s="148"/>
      <c r="D28" s="46"/>
      <c r="E28" s="46"/>
      <c r="F28" s="46"/>
      <c r="G28" s="148"/>
    </row>
    <row r="29" spans="1:7" s="1" customFormat="1" ht="17.25">
      <c r="A29" s="46"/>
      <c r="B29" s="46"/>
      <c r="C29" s="234"/>
      <c r="D29" s="46"/>
      <c r="E29" s="46"/>
      <c r="F29" s="46"/>
      <c r="G29" s="148"/>
    </row>
    <row r="30" spans="1:7" s="1" customFormat="1" ht="17.25">
      <c r="A30" s="46"/>
      <c r="B30" s="46"/>
      <c r="C30" s="148"/>
      <c r="D30" s="46"/>
      <c r="E30" s="46"/>
      <c r="F30" s="46"/>
      <c r="G30" s="148"/>
    </row>
    <row r="31" spans="1:7" s="1" customFormat="1" ht="17.25">
      <c r="A31" s="46"/>
      <c r="B31" s="46"/>
      <c r="C31" s="148"/>
      <c r="D31" s="46"/>
      <c r="E31" s="46"/>
      <c r="F31" s="46"/>
      <c r="G31" s="148"/>
    </row>
    <row r="32" spans="1:7" s="1" customFormat="1" ht="17.25">
      <c r="A32" s="149"/>
      <c r="B32" s="46"/>
      <c r="C32" s="148"/>
      <c r="D32" s="46"/>
      <c r="E32" s="149"/>
      <c r="F32" s="149"/>
      <c r="G32" s="149"/>
    </row>
    <row r="33" spans="2:7" s="1" customFormat="1" ht="17.25">
      <c r="B33" s="46"/>
      <c r="C33" s="234"/>
      <c r="D33" s="46"/>
      <c r="E33" s="149"/>
      <c r="F33" s="149"/>
      <c r="G33" s="149"/>
    </row>
    <row r="34" spans="2:7" s="1" customFormat="1" ht="17.25">
      <c r="B34" s="46"/>
      <c r="C34" s="148"/>
      <c r="D34" s="46"/>
      <c r="E34" s="149"/>
      <c r="F34" s="149"/>
      <c r="G34" s="149"/>
    </row>
    <row r="35" spans="2:7" s="1" customFormat="1" ht="17.25">
      <c r="B35" s="46"/>
      <c r="C35" s="148"/>
      <c r="D35" s="46"/>
      <c r="E35" s="149"/>
      <c r="F35" s="149"/>
      <c r="G35" s="149"/>
    </row>
    <row r="36" spans="2:4" s="1" customFormat="1" ht="17.25">
      <c r="B36" s="46"/>
      <c r="C36" s="148"/>
      <c r="D36" s="46"/>
    </row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</sheetData>
  <sheetProtection/>
  <mergeCells count="3">
    <mergeCell ref="B2:G2"/>
    <mergeCell ref="B1:G1"/>
    <mergeCell ref="C3:G3"/>
  </mergeCells>
  <hyperlinks>
    <hyperlink ref="B3" location="úvod!A1" display="zpě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/>
  <dimension ref="B2:S39"/>
  <sheetViews>
    <sheetView showGridLines="0" showRowColHeaders="0" showOutlineSymbols="0" zoomScale="85" zoomScaleNormal="85" zoomScalePageLayoutView="0" workbookViewId="0" topLeftCell="A2">
      <selection activeCell="D5" sqref="D5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souteze!$C$9</f>
        <v>44689</v>
      </c>
      <c r="E4" s="318"/>
      <c r="F4" s="318" t="str">
        <f>souteze!$D$9</f>
        <v>Přísnotice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24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6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20" t="str">
        <f>seznam!C7</f>
        <v>Bratčice</v>
      </c>
      <c r="C10" s="209">
        <v>250</v>
      </c>
      <c r="D10" s="210">
        <v>45.8</v>
      </c>
      <c r="E10" s="211">
        <v>50.72</v>
      </c>
      <c r="F10" s="59">
        <f aca="true" t="shared" si="0" ref="F10:F24">MIN(C10:E10)</f>
        <v>45.8</v>
      </c>
      <c r="G10" s="211">
        <v>18.02</v>
      </c>
      <c r="H10" s="212">
        <f aca="true" t="shared" si="1" ref="H10:H24">SUM(F10:G10)</f>
        <v>63.81999999999999</v>
      </c>
      <c r="I10" s="48"/>
      <c r="J10" s="213">
        <f>RANK(H10:H39,H10:H39,50)</f>
        <v>3</v>
      </c>
      <c r="K10" s="214">
        <f>LARGE(N10:N39,J10)</f>
        <v>25</v>
      </c>
      <c r="L10" s="215"/>
      <c r="M10" s="46"/>
      <c r="N10" s="178">
        <v>30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>
        <v>120</v>
      </c>
      <c r="H11" s="11">
        <f t="shared" si="1"/>
        <v>370</v>
      </c>
      <c r="I11" s="12"/>
      <c r="J11" s="7">
        <f>RANK(H10:H39,H10:H39,50)</f>
        <v>7</v>
      </c>
      <c r="K11" s="13">
        <f>LARGE(N10:N39,J11)</f>
        <v>0</v>
      </c>
      <c r="L11" s="74"/>
      <c r="M11" s="46"/>
      <c r="N11" s="178">
        <v>27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>
        <v>44.09</v>
      </c>
      <c r="E12" s="153">
        <v>49.78</v>
      </c>
      <c r="F12" s="17">
        <f t="shared" si="0"/>
        <v>44.09</v>
      </c>
      <c r="G12" s="153">
        <v>16.83</v>
      </c>
      <c r="H12" s="11">
        <f t="shared" si="1"/>
        <v>60.92</v>
      </c>
      <c r="I12" s="12"/>
      <c r="J12" s="7">
        <f>RANK(H10:H39,H10:H39,50)</f>
        <v>2</v>
      </c>
      <c r="K12" s="13">
        <f>LARGE(N10:N39,J12)</f>
        <v>27</v>
      </c>
      <c r="L12" s="74"/>
      <c r="M12" s="46"/>
      <c r="N12" s="178">
        <v>25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>
        <v>120</v>
      </c>
      <c r="E13" s="151">
        <v>54.28</v>
      </c>
      <c r="F13" s="17">
        <f t="shared" si="0"/>
        <v>54.28</v>
      </c>
      <c r="G13" s="151">
        <v>37.34</v>
      </c>
      <c r="H13" s="11">
        <f t="shared" si="1"/>
        <v>91.62</v>
      </c>
      <c r="I13" s="12"/>
      <c r="J13" s="7">
        <f>RANK(H10:H39,H10:H39,50)</f>
        <v>6</v>
      </c>
      <c r="K13" s="13">
        <f>LARGE(N10:N39,J13)</f>
        <v>19</v>
      </c>
      <c r="L13" s="74"/>
      <c r="M13" s="46"/>
      <c r="N13" s="178">
        <v>23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47">
        <v>45.06</v>
      </c>
      <c r="E14" s="147">
        <v>42.73</v>
      </c>
      <c r="F14" s="17">
        <f t="shared" si="0"/>
        <v>42.73</v>
      </c>
      <c r="G14" s="147">
        <v>15.1</v>
      </c>
      <c r="H14" s="11">
        <f t="shared" si="1"/>
        <v>57.83</v>
      </c>
      <c r="I14" s="12"/>
      <c r="J14" s="7">
        <f>RANK(H10:H39,H10:H39,50)</f>
        <v>1</v>
      </c>
      <c r="K14" s="13">
        <f>LARGE(N10:N39,J14)</f>
        <v>30</v>
      </c>
      <c r="L14" s="74"/>
      <c r="M14" s="46"/>
      <c r="N14" s="178">
        <v>21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/>
      <c r="E15" s="151"/>
      <c r="F15" s="17">
        <f t="shared" si="0"/>
        <v>250</v>
      </c>
      <c r="G15" s="151">
        <v>120</v>
      </c>
      <c r="H15" s="11">
        <f t="shared" si="1"/>
        <v>370</v>
      </c>
      <c r="I15" s="12"/>
      <c r="J15" s="7">
        <f>RANK(H10:H39,H10:H39,50)</f>
        <v>7</v>
      </c>
      <c r="K15" s="13">
        <f>LARGE(N10:N39,J15)</f>
        <v>0</v>
      </c>
      <c r="L15" s="74"/>
      <c r="M15" s="46"/>
      <c r="N15" s="178">
        <v>19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0">
        <v>55.9</v>
      </c>
      <c r="E16" s="151">
        <v>62.07</v>
      </c>
      <c r="F16" s="17">
        <f t="shared" si="0"/>
        <v>55.9</v>
      </c>
      <c r="G16" s="151">
        <v>26.26</v>
      </c>
      <c r="H16" s="11">
        <f t="shared" si="1"/>
        <v>82.16</v>
      </c>
      <c r="I16" s="12"/>
      <c r="J16" s="7">
        <f>RANK(H10:H39,H10:H39,50)</f>
        <v>4</v>
      </c>
      <c r="K16" s="13">
        <f>LARGE(N10:N39,J16)</f>
        <v>23</v>
      </c>
      <c r="L16" s="74"/>
      <c r="M16" s="46"/>
      <c r="N16" s="178">
        <v>0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1">
        <v>120</v>
      </c>
      <c r="H17" s="11">
        <f t="shared" si="1"/>
        <v>370</v>
      </c>
      <c r="I17" s="12"/>
      <c r="J17" s="7">
        <f>RANK(H10:H39,H10:H39,50)</f>
        <v>7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68"/>
      <c r="E18" s="151"/>
      <c r="F18" s="17">
        <f t="shared" si="0"/>
        <v>250</v>
      </c>
      <c r="G18" s="151">
        <v>120</v>
      </c>
      <c r="H18" s="11">
        <f t="shared" si="1"/>
        <v>370</v>
      </c>
      <c r="I18" s="12"/>
      <c r="J18" s="7">
        <f>RANK(H10:H39,H10:H39,50)</f>
        <v>7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0">
        <v>57.29</v>
      </c>
      <c r="E19" s="151">
        <v>120</v>
      </c>
      <c r="F19" s="17">
        <f t="shared" si="0"/>
        <v>57.29</v>
      </c>
      <c r="G19" s="151">
        <v>32.36</v>
      </c>
      <c r="H19" s="11">
        <f t="shared" si="1"/>
        <v>89.65</v>
      </c>
      <c r="I19" s="12"/>
      <c r="J19" s="7">
        <f>RANK(H10:H39,H10:H39,50)</f>
        <v>5</v>
      </c>
      <c r="K19" s="13">
        <f>LARGE(N10:N39,J19)</f>
        <v>21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1">
        <v>120</v>
      </c>
      <c r="H20" s="11">
        <f t="shared" si="1"/>
        <v>370</v>
      </c>
      <c r="I20" s="12"/>
      <c r="J20" s="7">
        <f>RANK(H10:H39,H10:H39,50)</f>
        <v>7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23"/>
      <c r="E21" s="151"/>
      <c r="F21" s="17">
        <f t="shared" si="0"/>
        <v>250</v>
      </c>
      <c r="G21" s="151">
        <v>120</v>
      </c>
      <c r="H21" s="11">
        <f t="shared" si="1"/>
        <v>370</v>
      </c>
      <c r="I21" s="12"/>
      <c r="J21" s="7">
        <f>RANK(H10:H39,H10:H39,50)</f>
        <v>7</v>
      </c>
      <c r="K21" s="13">
        <f>LARGE(N10:N39,J21)</f>
        <v>0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0"/>
      <c r="E22" s="151"/>
      <c r="F22" s="17">
        <f t="shared" si="0"/>
        <v>250</v>
      </c>
      <c r="G22" s="151">
        <v>120</v>
      </c>
      <c r="H22" s="11">
        <f t="shared" si="1"/>
        <v>370</v>
      </c>
      <c r="I22" s="12"/>
      <c r="J22" s="7">
        <f>RANK(H10:H39,H10:H39,50)</f>
        <v>7</v>
      </c>
      <c r="K22" s="13">
        <f>LARGE(N10:N39,J22)</f>
        <v>0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0"/>
      <c r="E23" s="151"/>
      <c r="F23" s="17">
        <f t="shared" si="0"/>
        <v>250</v>
      </c>
      <c r="G23" s="151">
        <v>120</v>
      </c>
      <c r="H23" s="11">
        <f t="shared" si="1"/>
        <v>370</v>
      </c>
      <c r="I23" s="12"/>
      <c r="J23" s="7">
        <f>RANK(H10:H39,H10:H39,50)</f>
        <v>7</v>
      </c>
      <c r="K23" s="13">
        <f>LARGE(N10:N39,J23)</f>
        <v>0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151">
        <v>120</v>
      </c>
      <c r="H24" s="206">
        <f t="shared" si="1"/>
        <v>370</v>
      </c>
      <c r="I24" s="159"/>
      <c r="J24" s="207">
        <f>RANK(H10:H39,H10:H39,50)</f>
        <v>7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120"/>
      <c r="C25" s="239"/>
      <c r="D25" s="242"/>
      <c r="E25" s="242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120"/>
      <c r="C26" s="239"/>
      <c r="D26" s="242"/>
      <c r="E26" s="242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120"/>
      <c r="C27" s="239"/>
      <c r="D27" s="242"/>
      <c r="E27" s="242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120"/>
      <c r="C28" s="239"/>
      <c r="D28" s="242"/>
      <c r="E28" s="242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120"/>
      <c r="C29" s="239"/>
      <c r="D29" s="242"/>
      <c r="E29" s="242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120"/>
      <c r="C30" s="239"/>
      <c r="D30" s="242"/>
      <c r="E30" s="242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120"/>
      <c r="C31" s="239"/>
      <c r="D31" s="242"/>
      <c r="E31" s="242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120"/>
      <c r="C32" s="239"/>
      <c r="D32" s="242"/>
      <c r="E32" s="242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120"/>
      <c r="C33" s="239"/>
      <c r="D33" s="242"/>
      <c r="E33" s="242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120"/>
      <c r="C34" s="239"/>
      <c r="D34" s="242"/>
      <c r="E34" s="242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120"/>
      <c r="C35" s="239"/>
      <c r="D35" s="242"/>
      <c r="E35" s="242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120"/>
      <c r="C36" s="239"/>
      <c r="D36" s="242"/>
      <c r="E36" s="242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120"/>
      <c r="C37" s="239"/>
      <c r="D37" s="242"/>
      <c r="E37" s="242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120"/>
      <c r="C38" s="239"/>
      <c r="D38" s="242"/>
      <c r="E38" s="242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120"/>
      <c r="C39" s="239"/>
      <c r="D39" s="242"/>
      <c r="E39" s="242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3"/>
  <dimension ref="B2:S39"/>
  <sheetViews>
    <sheetView showGridLines="0" showRowColHeaders="0" showOutlineSymbols="0" zoomScalePageLayoutView="0" workbookViewId="0" topLeftCell="A2">
      <selection activeCell="D5" sqref="D5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souteze!$C$11</f>
        <v>44737</v>
      </c>
      <c r="E4" s="318"/>
      <c r="F4" s="318" t="str">
        <f>souteze!$D$11</f>
        <v>Březina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23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7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72" t="str">
        <f>seznam!C7</f>
        <v>Bratčice</v>
      </c>
      <c r="C10" s="90">
        <v>250</v>
      </c>
      <c r="D10" s="150">
        <v>53.33</v>
      </c>
      <c r="E10" s="151">
        <v>55.1</v>
      </c>
      <c r="F10" s="50">
        <f aca="true" t="shared" si="0" ref="F10:F24">MIN(C10:E10)</f>
        <v>53.33</v>
      </c>
      <c r="G10" s="151">
        <v>19.23</v>
      </c>
      <c r="H10" s="91">
        <f aca="true" t="shared" si="1" ref="H10:H24">SUM(F10:G10)</f>
        <v>72.56</v>
      </c>
      <c r="I10" s="38"/>
      <c r="J10" s="213">
        <f>RANK(H10:H39,H10:H39,50)</f>
        <v>4</v>
      </c>
      <c r="K10" s="214">
        <f>LARGE(N10:N39,J10)</f>
        <v>21</v>
      </c>
      <c r="L10" s="73"/>
      <c r="M10" s="46"/>
      <c r="N10" s="178">
        <v>4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>
        <v>120</v>
      </c>
      <c r="H11" s="11">
        <f t="shared" si="1"/>
        <v>370</v>
      </c>
      <c r="I11" s="12"/>
      <c r="J11" s="7">
        <f>RANK(H10:H39,H10:H39,50)</f>
        <v>8</v>
      </c>
      <c r="K11" s="13">
        <f>LARGE(N10:N39,J11)</f>
        <v>0</v>
      </c>
      <c r="L11" s="74"/>
      <c r="M11" s="46"/>
      <c r="N11" s="178">
        <v>27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>
        <v>46.57</v>
      </c>
      <c r="E12" s="153">
        <v>56.38</v>
      </c>
      <c r="F12" s="17">
        <f t="shared" si="0"/>
        <v>46.57</v>
      </c>
      <c r="G12" s="151">
        <v>18.49</v>
      </c>
      <c r="H12" s="11">
        <f t="shared" si="1"/>
        <v>65.06</v>
      </c>
      <c r="I12" s="12"/>
      <c r="J12" s="7">
        <f>RANK(H10:H39,H10:H39,50)</f>
        <v>1</v>
      </c>
      <c r="K12" s="13">
        <f>LARGE(N10:N39,J12)</f>
        <v>27</v>
      </c>
      <c r="L12" s="74"/>
      <c r="M12" s="46"/>
      <c r="N12" s="178">
        <v>25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>
        <v>57.29</v>
      </c>
      <c r="E13" s="151">
        <v>55.62</v>
      </c>
      <c r="F13" s="17">
        <f t="shared" si="0"/>
        <v>55.62</v>
      </c>
      <c r="G13" s="151">
        <v>16.85</v>
      </c>
      <c r="H13" s="11">
        <f t="shared" si="1"/>
        <v>72.47</v>
      </c>
      <c r="I13" s="12"/>
      <c r="J13" s="7">
        <f>RANK(H10:H39,H10:H39,50)</f>
        <v>3</v>
      </c>
      <c r="K13" s="13">
        <f>LARGE(N10:N39,J13)</f>
        <v>23</v>
      </c>
      <c r="L13" s="74"/>
      <c r="M13" s="46"/>
      <c r="N13" s="178">
        <v>23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47">
        <v>43.43</v>
      </c>
      <c r="E14" s="147">
        <v>51.99</v>
      </c>
      <c r="F14" s="17">
        <f t="shared" si="0"/>
        <v>43.43</v>
      </c>
      <c r="G14" s="151">
        <v>23.23</v>
      </c>
      <c r="H14" s="11">
        <f t="shared" si="1"/>
        <v>66.66</v>
      </c>
      <c r="I14" s="12"/>
      <c r="J14" s="7">
        <f>RANK(H10:H39,H10:H39,50)</f>
        <v>2</v>
      </c>
      <c r="K14" s="13">
        <f>LARGE(N10:N39,J14)</f>
        <v>25</v>
      </c>
      <c r="L14" s="74"/>
      <c r="M14" s="46"/>
      <c r="N14" s="178">
        <v>21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/>
      <c r="E15" s="151"/>
      <c r="F15" s="17">
        <f t="shared" si="0"/>
        <v>250</v>
      </c>
      <c r="G15" s="151">
        <v>120</v>
      </c>
      <c r="H15" s="11">
        <f t="shared" si="1"/>
        <v>370</v>
      </c>
      <c r="I15" s="12"/>
      <c r="J15" s="7">
        <f>RANK(H10:H39,H10:H39,50)</f>
        <v>8</v>
      </c>
      <c r="K15" s="13">
        <f>LARGE(N10:N39,J15)</f>
        <v>0</v>
      </c>
      <c r="L15" s="74"/>
      <c r="M15" s="46"/>
      <c r="N15" s="178">
        <v>19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0">
        <v>58.11</v>
      </c>
      <c r="E16" s="151">
        <v>120</v>
      </c>
      <c r="F16" s="17">
        <f t="shared" si="0"/>
        <v>58.11</v>
      </c>
      <c r="G16" s="151">
        <v>29.44</v>
      </c>
      <c r="H16" s="11">
        <f t="shared" si="1"/>
        <v>87.55</v>
      </c>
      <c r="I16" s="12"/>
      <c r="J16" s="7">
        <f>RANK(H10:H39,H10:H39,50)</f>
        <v>7</v>
      </c>
      <c r="K16" s="13">
        <f>LARGE(N10:N39,J16)</f>
        <v>4</v>
      </c>
      <c r="L16" s="74"/>
      <c r="M16" s="46"/>
      <c r="N16" s="178">
        <v>17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1">
        <v>120</v>
      </c>
      <c r="H17" s="11">
        <f t="shared" si="1"/>
        <v>370</v>
      </c>
      <c r="I17" s="12"/>
      <c r="J17" s="7">
        <f>RANK(H10:H39,H10:H39,50)</f>
        <v>8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68"/>
      <c r="E18" s="151"/>
      <c r="F18" s="17">
        <f t="shared" si="0"/>
        <v>250</v>
      </c>
      <c r="G18" s="151">
        <v>120</v>
      </c>
      <c r="H18" s="11">
        <f t="shared" si="1"/>
        <v>370</v>
      </c>
      <c r="I18" s="12"/>
      <c r="J18" s="7">
        <f>RANK(H10:H39,H10:H39,50)</f>
        <v>8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0">
        <v>56.75</v>
      </c>
      <c r="E19" s="151">
        <v>69.97</v>
      </c>
      <c r="F19" s="17">
        <f t="shared" si="0"/>
        <v>56.75</v>
      </c>
      <c r="G19" s="151">
        <v>27.18</v>
      </c>
      <c r="H19" s="11">
        <f t="shared" si="1"/>
        <v>83.93</v>
      </c>
      <c r="I19" s="12"/>
      <c r="J19" s="7">
        <f>RANK(H10:H39,H10:H39,50)</f>
        <v>5</v>
      </c>
      <c r="K19" s="13">
        <f>LARGE(N10:N39,J19)</f>
        <v>19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1">
        <v>120</v>
      </c>
      <c r="H20" s="11">
        <f t="shared" si="1"/>
        <v>370</v>
      </c>
      <c r="I20" s="12"/>
      <c r="J20" s="7">
        <f>RANK(H10:H39,H10:H39,50)</f>
        <v>8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23"/>
      <c r="E21" s="151"/>
      <c r="F21" s="17">
        <f t="shared" si="0"/>
        <v>250</v>
      </c>
      <c r="G21" s="151">
        <v>120</v>
      </c>
      <c r="H21" s="11">
        <f t="shared" si="1"/>
        <v>370</v>
      </c>
      <c r="I21" s="12"/>
      <c r="J21" s="7">
        <f>RANK(H10:H39,H10:H39,50)</f>
        <v>8</v>
      </c>
      <c r="K21" s="13">
        <f>LARGE(N10:N39,J21)</f>
        <v>0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0">
        <v>61.93</v>
      </c>
      <c r="E22" s="151">
        <v>67.6</v>
      </c>
      <c r="F22" s="17">
        <f t="shared" si="0"/>
        <v>61.93</v>
      </c>
      <c r="G22" s="151">
        <v>25.26</v>
      </c>
      <c r="H22" s="11">
        <f t="shared" si="1"/>
        <v>87.19</v>
      </c>
      <c r="I22" s="12"/>
      <c r="J22" s="7">
        <f>RANK(H10:H39,H10:H39,50)</f>
        <v>6</v>
      </c>
      <c r="K22" s="13">
        <f>LARGE(N10:N39,J22)</f>
        <v>17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0"/>
      <c r="E23" s="151"/>
      <c r="F23" s="17">
        <f t="shared" si="0"/>
        <v>250</v>
      </c>
      <c r="G23" s="151">
        <v>120</v>
      </c>
      <c r="H23" s="11">
        <f t="shared" si="1"/>
        <v>370</v>
      </c>
      <c r="I23" s="12"/>
      <c r="J23" s="7">
        <f>RANK(H10:H39,H10:H39,50)</f>
        <v>8</v>
      </c>
      <c r="K23" s="13">
        <f>LARGE(N10:N39,J23)</f>
        <v>0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205">
        <v>120</v>
      </c>
      <c r="H24" s="206">
        <f t="shared" si="1"/>
        <v>370</v>
      </c>
      <c r="I24" s="159"/>
      <c r="J24" s="207">
        <f>RANK(H10:H39,H10:H39,50)</f>
        <v>8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120"/>
      <c r="C25" s="239"/>
      <c r="D25" s="242"/>
      <c r="E25" s="242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120"/>
      <c r="C26" s="239"/>
      <c r="D26" s="242"/>
      <c r="E26" s="242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120"/>
      <c r="C27" s="239"/>
      <c r="D27" s="242"/>
      <c r="E27" s="242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120"/>
      <c r="C28" s="239"/>
      <c r="D28" s="242"/>
      <c r="E28" s="242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120"/>
      <c r="C29" s="239"/>
      <c r="D29" s="242"/>
      <c r="E29" s="242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120"/>
      <c r="C30" s="239"/>
      <c r="D30" s="242"/>
      <c r="E30" s="242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120"/>
      <c r="C31" s="239"/>
      <c r="D31" s="242"/>
      <c r="E31" s="242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120"/>
      <c r="C32" s="239"/>
      <c r="D32" s="242"/>
      <c r="E32" s="242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120"/>
      <c r="C33" s="239"/>
      <c r="D33" s="242"/>
      <c r="E33" s="242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120"/>
      <c r="C34" s="239"/>
      <c r="D34" s="242"/>
      <c r="E34" s="242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120"/>
      <c r="C35" s="239"/>
      <c r="D35" s="242"/>
      <c r="E35" s="242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120"/>
      <c r="C36" s="239"/>
      <c r="D36" s="242"/>
      <c r="E36" s="242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120"/>
      <c r="C37" s="239"/>
      <c r="D37" s="242"/>
      <c r="E37" s="242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120"/>
      <c r="C38" s="239"/>
      <c r="D38" s="242"/>
      <c r="E38" s="242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120"/>
      <c r="C39" s="239"/>
      <c r="D39" s="242"/>
      <c r="E39" s="242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B2:S39"/>
  <sheetViews>
    <sheetView showGridLines="0" showRowColHeaders="0" showOutlineSymbols="0" zoomScalePageLayoutView="0" workbookViewId="0" topLeftCell="A2">
      <selection activeCell="H21" sqref="H21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souteze!$C$12</f>
        <v>0</v>
      </c>
      <c r="E4" s="318"/>
      <c r="F4" s="318">
        <f>souteze!$D$12</f>
        <v>0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30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0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72" t="str">
        <f>seznam!C7</f>
        <v>Bratčice</v>
      </c>
      <c r="C10" s="90">
        <v>250</v>
      </c>
      <c r="D10" s="150"/>
      <c r="E10" s="151"/>
      <c r="F10" s="50">
        <f aca="true" t="shared" si="0" ref="F10:F24">MIN(C10:E10)</f>
        <v>250</v>
      </c>
      <c r="G10" s="151"/>
      <c r="H10" s="91">
        <f aca="true" t="shared" si="1" ref="H10:H24">SUM(F10:G10)</f>
        <v>250</v>
      </c>
      <c r="I10" s="38"/>
      <c r="J10" s="213">
        <f>RANK(H10:H39,H10:H39,50)</f>
        <v>1</v>
      </c>
      <c r="K10" s="214">
        <f>LARGE(N10:N39,J10)</f>
        <v>0</v>
      </c>
      <c r="L10" s="73"/>
      <c r="M10" s="46"/>
      <c r="N10" s="178">
        <v>0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/>
      <c r="H11" s="11">
        <f t="shared" si="1"/>
        <v>250</v>
      </c>
      <c r="I11" s="12"/>
      <c r="J11" s="7">
        <f>RANK(H10:H39,H10:H39,50)</f>
        <v>1</v>
      </c>
      <c r="K11" s="13">
        <f>LARGE(N10:N39,J11)</f>
        <v>0</v>
      </c>
      <c r="L11" s="74"/>
      <c r="M11" s="46"/>
      <c r="N11" s="178">
        <v>0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/>
      <c r="E12" s="153"/>
      <c r="F12" s="17">
        <f t="shared" si="0"/>
        <v>250</v>
      </c>
      <c r="G12" s="153"/>
      <c r="H12" s="11">
        <f t="shared" si="1"/>
        <v>250</v>
      </c>
      <c r="I12" s="12"/>
      <c r="J12" s="7">
        <f>RANK(H10:H39,H10:H39,50)</f>
        <v>1</v>
      </c>
      <c r="K12" s="13">
        <f>LARGE(N10:N39,J12)</f>
        <v>0</v>
      </c>
      <c r="L12" s="74"/>
      <c r="M12" s="46"/>
      <c r="N12" s="178">
        <v>0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/>
      <c r="E13" s="151"/>
      <c r="F13" s="17">
        <f t="shared" si="0"/>
        <v>250</v>
      </c>
      <c r="G13" s="151"/>
      <c r="H13" s="11">
        <f t="shared" si="1"/>
        <v>250</v>
      </c>
      <c r="I13" s="12"/>
      <c r="J13" s="7">
        <f>RANK(H10:H39,H10:H39,50)</f>
        <v>1</v>
      </c>
      <c r="K13" s="13">
        <f>LARGE(N10:N39,J13)</f>
        <v>0</v>
      </c>
      <c r="L13" s="74"/>
      <c r="M13" s="46"/>
      <c r="N13" s="178">
        <v>0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47"/>
      <c r="E14" s="147"/>
      <c r="F14" s="17">
        <f t="shared" si="0"/>
        <v>250</v>
      </c>
      <c r="G14" s="151"/>
      <c r="H14" s="11">
        <f t="shared" si="1"/>
        <v>250</v>
      </c>
      <c r="I14" s="12"/>
      <c r="J14" s="7">
        <f>RANK(H10:H39,H10:H39,50)</f>
        <v>1</v>
      </c>
      <c r="K14" s="13">
        <f>LARGE(N10:N39,J14)</f>
        <v>0</v>
      </c>
      <c r="L14" s="74"/>
      <c r="M14" s="46"/>
      <c r="N14" s="178">
        <v>0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/>
      <c r="E15" s="151"/>
      <c r="F15" s="17">
        <f>MIN(C15:E15)</f>
        <v>250</v>
      </c>
      <c r="G15" s="151"/>
      <c r="H15" s="11">
        <f t="shared" si="1"/>
        <v>250</v>
      </c>
      <c r="I15" s="12"/>
      <c r="J15" s="7">
        <f>RANK(H10:H39,H10:H39,50)</f>
        <v>1</v>
      </c>
      <c r="K15" s="13">
        <f>LARGE(N10:N39,J15)</f>
        <v>0</v>
      </c>
      <c r="L15" s="74"/>
      <c r="M15" s="46"/>
      <c r="N15" s="178">
        <v>0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0"/>
      <c r="E16" s="151"/>
      <c r="F16" s="17">
        <f t="shared" si="0"/>
        <v>250</v>
      </c>
      <c r="G16" s="151"/>
      <c r="H16" s="11">
        <f t="shared" si="1"/>
        <v>250</v>
      </c>
      <c r="I16" s="12"/>
      <c r="J16" s="7">
        <f>RANK(H10:H39,H10:H39,50)</f>
        <v>1</v>
      </c>
      <c r="K16" s="13">
        <f>LARGE(N10:N39,J16)</f>
        <v>0</v>
      </c>
      <c r="L16" s="74"/>
      <c r="M16" s="46"/>
      <c r="N16" s="178">
        <v>0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1"/>
      <c r="H17" s="11">
        <f t="shared" si="1"/>
        <v>250</v>
      </c>
      <c r="I17" s="12"/>
      <c r="J17" s="7">
        <f>RANK(H10:H39,H10:H39,50)</f>
        <v>1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68"/>
      <c r="E18" s="151"/>
      <c r="F18" s="17">
        <f t="shared" si="0"/>
        <v>250</v>
      </c>
      <c r="G18" s="151"/>
      <c r="H18" s="11">
        <f t="shared" si="1"/>
        <v>250</v>
      </c>
      <c r="I18" s="12"/>
      <c r="J18" s="7">
        <f>RANK(H10:H39,H10:H39,50)</f>
        <v>1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0"/>
      <c r="E19" s="151"/>
      <c r="F19" s="17">
        <f t="shared" si="0"/>
        <v>250</v>
      </c>
      <c r="G19" s="151"/>
      <c r="H19" s="11">
        <f t="shared" si="1"/>
        <v>250</v>
      </c>
      <c r="I19" s="12"/>
      <c r="J19" s="7">
        <f>RANK(H10:H39,H10:H39,50)</f>
        <v>1</v>
      </c>
      <c r="K19" s="13">
        <f>LARGE(N10:N39,J19)</f>
        <v>0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1"/>
      <c r="H20" s="11">
        <f t="shared" si="1"/>
        <v>250</v>
      </c>
      <c r="I20" s="12"/>
      <c r="J20" s="7">
        <f>RANK(H10:H39,H10:H39,50)</f>
        <v>1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23"/>
      <c r="E21" s="151"/>
      <c r="F21" s="17">
        <f t="shared" si="0"/>
        <v>250</v>
      </c>
      <c r="G21" s="151"/>
      <c r="H21" s="11">
        <f t="shared" si="1"/>
        <v>250</v>
      </c>
      <c r="I21" s="12"/>
      <c r="J21" s="7">
        <f>RANK(H10:H39,H10:H39,50)</f>
        <v>1</v>
      </c>
      <c r="K21" s="13">
        <f>LARGE(N10:N39,J21)</f>
        <v>0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0"/>
      <c r="E22" s="151"/>
      <c r="F22" s="17">
        <f t="shared" si="0"/>
        <v>250</v>
      </c>
      <c r="G22" s="151"/>
      <c r="H22" s="11">
        <f t="shared" si="1"/>
        <v>250</v>
      </c>
      <c r="I22" s="12"/>
      <c r="J22" s="7">
        <f>RANK(H10:H39,H10:H39,50)</f>
        <v>1</v>
      </c>
      <c r="K22" s="13">
        <f>LARGE(N10:N39,J22)</f>
        <v>0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0"/>
      <c r="E23" s="151"/>
      <c r="F23" s="17">
        <f t="shared" si="0"/>
        <v>250</v>
      </c>
      <c r="G23" s="151"/>
      <c r="H23" s="11">
        <f t="shared" si="1"/>
        <v>250</v>
      </c>
      <c r="I23" s="12"/>
      <c r="J23" s="7">
        <f>RANK(H10:H39,H10:H39,50)</f>
        <v>1</v>
      </c>
      <c r="K23" s="13">
        <f>LARGE(N10:N39,J23)</f>
        <v>0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205"/>
      <c r="H24" s="206">
        <f t="shared" si="1"/>
        <v>250</v>
      </c>
      <c r="I24" s="159"/>
      <c r="J24" s="207">
        <f>RANK(H10:H39,H10:H39,50)</f>
        <v>1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120"/>
      <c r="C25" s="239"/>
      <c r="D25" s="242"/>
      <c r="E25" s="242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120"/>
      <c r="C26" s="239"/>
      <c r="D26" s="242"/>
      <c r="E26" s="242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120"/>
      <c r="C27" s="239"/>
      <c r="D27" s="242"/>
      <c r="E27" s="242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120"/>
      <c r="C28" s="239"/>
      <c r="D28" s="242"/>
      <c r="E28" s="242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120"/>
      <c r="C29" s="239"/>
      <c r="D29" s="242"/>
      <c r="E29" s="242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120"/>
      <c r="C30" s="239"/>
      <c r="D30" s="242"/>
      <c r="E30" s="242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120"/>
      <c r="C31" s="239"/>
      <c r="D31" s="242"/>
      <c r="E31" s="242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120"/>
      <c r="C32" s="239"/>
      <c r="D32" s="242"/>
      <c r="E32" s="242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120"/>
      <c r="C33" s="239"/>
      <c r="D33" s="242"/>
      <c r="E33" s="242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120"/>
      <c r="C34" s="239"/>
      <c r="D34" s="242"/>
      <c r="E34" s="242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120"/>
      <c r="C35" s="239"/>
      <c r="D35" s="242"/>
      <c r="E35" s="242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120"/>
      <c r="C36" s="239"/>
      <c r="D36" s="242"/>
      <c r="E36" s="242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120"/>
      <c r="C37" s="239"/>
      <c r="D37" s="242"/>
      <c r="E37" s="242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120"/>
      <c r="C38" s="239"/>
      <c r="D38" s="242"/>
      <c r="E38" s="242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120"/>
      <c r="C39" s="239"/>
      <c r="D39" s="242"/>
      <c r="E39" s="242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J23"/>
  <sheetViews>
    <sheetView showGridLines="0" showRowColHeaders="0" showZeros="0" showOutlineSymbols="0" zoomScalePageLayoutView="0" workbookViewId="0" topLeftCell="A2">
      <selection activeCell="C4" sqref="C4"/>
    </sheetView>
  </sheetViews>
  <sheetFormatPr defaultColWidth="9.00390625" defaultRowHeight="12.75"/>
  <cols>
    <col min="1" max="1" width="4.50390625" style="0" customWidth="1"/>
    <col min="2" max="2" width="5.375" style="0" customWidth="1"/>
    <col min="3" max="3" width="19.125" style="0" customWidth="1"/>
    <col min="4" max="4" width="25.375" style="0" customWidth="1"/>
    <col min="5" max="5" width="37.50390625" style="0" customWidth="1"/>
    <col min="6" max="6" width="32.50390625" style="0" customWidth="1"/>
  </cols>
  <sheetData>
    <row r="1" ht="12" hidden="1"/>
    <row r="2" spans="2:10" ht="42" customHeight="1">
      <c r="B2" s="14"/>
      <c r="C2" s="303" t="s">
        <v>77</v>
      </c>
      <c r="D2" s="303"/>
      <c r="E2" s="303"/>
      <c r="F2" s="303"/>
      <c r="G2" s="303"/>
      <c r="H2" s="303"/>
      <c r="I2" s="303"/>
      <c r="J2" s="303"/>
    </row>
    <row r="3" spans="2:10" ht="12">
      <c r="B3" s="14"/>
      <c r="C3" s="14"/>
      <c r="D3" s="14"/>
      <c r="E3" s="14"/>
      <c r="F3" s="14"/>
      <c r="G3" s="14"/>
      <c r="H3" s="14"/>
      <c r="I3" s="14"/>
      <c r="J3" s="14"/>
    </row>
    <row r="4" spans="2:10" ht="12">
      <c r="B4" s="14"/>
      <c r="C4" s="183" t="s">
        <v>29</v>
      </c>
      <c r="D4" s="14"/>
      <c r="E4" s="14"/>
      <c r="F4" s="14"/>
      <c r="G4" s="14"/>
      <c r="H4" s="14"/>
      <c r="I4" s="14"/>
      <c r="J4" s="14"/>
    </row>
    <row r="5" spans="2:10" ht="12.75" thickBot="1">
      <c r="B5" s="14"/>
      <c r="C5" s="14"/>
      <c r="D5" s="14"/>
      <c r="E5" s="14"/>
      <c r="F5" s="14"/>
      <c r="G5" s="14"/>
      <c r="H5" s="14"/>
      <c r="I5" s="14"/>
      <c r="J5" s="14"/>
    </row>
    <row r="6" spans="2:10" s="1" customFormat="1" ht="17.25">
      <c r="B6" s="20" t="s">
        <v>1</v>
      </c>
      <c r="C6" s="75" t="s">
        <v>35</v>
      </c>
      <c r="D6" s="75" t="s">
        <v>36</v>
      </c>
      <c r="E6" s="227" t="s">
        <v>37</v>
      </c>
      <c r="F6" s="76" t="s">
        <v>69</v>
      </c>
      <c r="G6" s="16"/>
      <c r="H6" s="16"/>
      <c r="I6" s="16"/>
      <c r="J6" s="16"/>
    </row>
    <row r="7" spans="2:10" s="1" customFormat="1" ht="17.25">
      <c r="B7" s="22">
        <v>1</v>
      </c>
      <c r="C7" s="225">
        <v>44451</v>
      </c>
      <c r="D7" s="225" t="s">
        <v>72</v>
      </c>
      <c r="E7" s="228" t="s">
        <v>56</v>
      </c>
      <c r="F7" s="230" t="s">
        <v>71</v>
      </c>
      <c r="G7" s="16"/>
      <c r="H7" s="16"/>
      <c r="I7" s="16"/>
      <c r="J7" s="16"/>
    </row>
    <row r="8" spans="2:10" s="1" customFormat="1" ht="18">
      <c r="B8" s="22">
        <v>2</v>
      </c>
      <c r="C8" s="225">
        <v>44457</v>
      </c>
      <c r="D8" s="225" t="s">
        <v>73</v>
      </c>
      <c r="E8" s="228" t="s">
        <v>68</v>
      </c>
      <c r="F8" s="230" t="s">
        <v>70</v>
      </c>
      <c r="G8" s="16"/>
      <c r="H8" s="16"/>
      <c r="I8" s="77"/>
      <c r="J8" s="16"/>
    </row>
    <row r="9" spans="2:10" s="1" customFormat="1" ht="17.25">
      <c r="B9" s="22">
        <v>3</v>
      </c>
      <c r="C9" s="225">
        <v>44689</v>
      </c>
      <c r="D9" s="225" t="s">
        <v>55</v>
      </c>
      <c r="E9" s="228" t="s">
        <v>58</v>
      </c>
      <c r="F9" s="230" t="s">
        <v>96</v>
      </c>
      <c r="G9" s="16"/>
      <c r="H9" s="16"/>
      <c r="I9" s="16"/>
      <c r="J9" s="16"/>
    </row>
    <row r="10" spans="2:10" s="1" customFormat="1" ht="17.25">
      <c r="B10" s="22">
        <v>4</v>
      </c>
      <c r="C10" s="225">
        <v>44696</v>
      </c>
      <c r="D10" s="225" t="s">
        <v>97</v>
      </c>
      <c r="E10" s="228" t="s">
        <v>98</v>
      </c>
      <c r="F10" s="230"/>
      <c r="G10" s="16"/>
      <c r="H10" s="16"/>
      <c r="I10" s="16"/>
      <c r="J10" s="16"/>
    </row>
    <row r="11" spans="2:10" s="1" customFormat="1" ht="17.25">
      <c r="B11" s="22">
        <v>5</v>
      </c>
      <c r="C11" s="225">
        <v>44737</v>
      </c>
      <c r="D11" s="225" t="s">
        <v>54</v>
      </c>
      <c r="E11" s="228" t="s">
        <v>57</v>
      </c>
      <c r="F11" s="230"/>
      <c r="G11" s="16"/>
      <c r="H11" s="16"/>
      <c r="I11" s="16"/>
      <c r="J11" s="16"/>
    </row>
    <row r="12" spans="2:10" s="1" customFormat="1" ht="17.25">
      <c r="B12" s="22"/>
      <c r="C12" s="225"/>
      <c r="D12" s="225"/>
      <c r="E12" s="228"/>
      <c r="F12" s="230"/>
      <c r="G12" s="16"/>
      <c r="H12" s="16"/>
      <c r="I12" s="16"/>
      <c r="J12" s="16"/>
    </row>
    <row r="13" spans="2:10" s="1" customFormat="1" ht="17.25">
      <c r="B13" s="22"/>
      <c r="C13" s="225"/>
      <c r="D13" s="225"/>
      <c r="E13" s="228"/>
      <c r="F13" s="230"/>
      <c r="G13" s="16"/>
      <c r="H13" s="16"/>
      <c r="I13" s="16"/>
      <c r="J13" s="16"/>
    </row>
    <row r="14" spans="2:10" s="1" customFormat="1" ht="17.25">
      <c r="B14" s="22"/>
      <c r="C14" s="225"/>
      <c r="D14" s="225"/>
      <c r="E14" s="228"/>
      <c r="F14" s="230"/>
      <c r="G14" s="16"/>
      <c r="H14" s="16"/>
      <c r="I14" s="16"/>
      <c r="J14" s="16"/>
    </row>
    <row r="15" spans="2:10" s="1" customFormat="1" ht="17.25">
      <c r="B15" s="22"/>
      <c r="C15" s="121"/>
      <c r="D15" s="226"/>
      <c r="E15" s="228"/>
      <c r="F15" s="230"/>
      <c r="G15" s="16"/>
      <c r="H15" s="16"/>
      <c r="I15" s="16"/>
      <c r="J15" s="16"/>
    </row>
    <row r="16" spans="2:10" s="1" customFormat="1" ht="18" thickBot="1">
      <c r="B16" s="49"/>
      <c r="C16" s="79"/>
      <c r="D16" s="79"/>
      <c r="E16" s="229"/>
      <c r="F16" s="231"/>
      <c r="G16" s="16"/>
      <c r="H16" s="16"/>
      <c r="I16" s="16"/>
      <c r="J16" s="16"/>
    </row>
    <row r="17" spans="2:10" ht="12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12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12">
      <c r="B19" s="14"/>
      <c r="C19" s="14"/>
      <c r="D19" s="14"/>
      <c r="E19" s="14"/>
      <c r="F19" s="14"/>
      <c r="G19" s="14"/>
      <c r="H19" s="14"/>
      <c r="I19" s="14"/>
      <c r="J19" s="14"/>
    </row>
    <row r="20" spans="2:10" s="26" customFormat="1" ht="22.5">
      <c r="B20" s="78"/>
      <c r="C20" s="78"/>
      <c r="D20" s="78"/>
      <c r="E20" s="78"/>
      <c r="F20" s="322"/>
      <c r="G20" s="296"/>
      <c r="H20" s="296"/>
      <c r="I20" s="296"/>
      <c r="J20" s="296"/>
    </row>
    <row r="21" spans="2:10" ht="12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2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2">
      <c r="B23" s="14"/>
      <c r="C23" s="14"/>
      <c r="D23" s="14"/>
      <c r="E23" s="14"/>
      <c r="F23" s="14"/>
      <c r="G23" s="14"/>
      <c r="H23" s="14"/>
      <c r="I23" s="14"/>
      <c r="J23" s="14"/>
    </row>
  </sheetData>
  <sheetProtection/>
  <mergeCells count="3">
    <mergeCell ref="F20:G20"/>
    <mergeCell ref="H20:J20"/>
    <mergeCell ref="C2:J2"/>
  </mergeCells>
  <hyperlinks>
    <hyperlink ref="C4" location="úvod!A1" display="úvod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1:3" ht="12.75">
      <c r="A1" s="109" t="s">
        <v>32</v>
      </c>
      <c r="B1" s="323" t="s">
        <v>23</v>
      </c>
      <c r="C1" s="324"/>
    </row>
    <row r="2" spans="1:3" ht="12.75">
      <c r="A2" s="110" t="s">
        <v>33</v>
      </c>
      <c r="B2" s="312" t="s">
        <v>24</v>
      </c>
      <c r="C2" s="325"/>
    </row>
    <row r="3" spans="1:3" ht="12">
      <c r="A3" s="97"/>
      <c r="B3" s="326" t="s">
        <v>25</v>
      </c>
      <c r="C3" s="327"/>
    </row>
    <row r="4" spans="1:3" ht="17.25">
      <c r="A4" s="16">
        <v>19</v>
      </c>
      <c r="B4" s="111">
        <v>1</v>
      </c>
      <c r="C4" s="112"/>
    </row>
    <row r="5" spans="1:3" ht="17.25">
      <c r="A5" s="16">
        <v>17</v>
      </c>
      <c r="B5" s="113">
        <v>2</v>
      </c>
      <c r="C5" s="114"/>
    </row>
    <row r="6" spans="1:3" ht="17.25">
      <c r="A6" s="16">
        <v>15</v>
      </c>
      <c r="B6" s="113">
        <v>3</v>
      </c>
      <c r="C6" s="114"/>
    </row>
    <row r="7" spans="1:3" ht="17.25">
      <c r="A7" s="16">
        <v>13</v>
      </c>
      <c r="B7" s="113">
        <v>4</v>
      </c>
      <c r="C7" s="114"/>
    </row>
    <row r="8" spans="1:3" ht="17.25">
      <c r="A8" s="16">
        <v>11</v>
      </c>
      <c r="B8" s="113">
        <v>5</v>
      </c>
      <c r="C8" s="114"/>
    </row>
    <row r="9" spans="1:3" ht="17.25">
      <c r="A9" s="16">
        <v>9</v>
      </c>
      <c r="B9" s="113">
        <v>6</v>
      </c>
      <c r="C9" s="114"/>
    </row>
    <row r="10" spans="1:3" ht="17.25">
      <c r="A10" s="16">
        <v>7</v>
      </c>
      <c r="B10" s="113">
        <v>7</v>
      </c>
      <c r="C10" s="114"/>
    </row>
    <row r="11" spans="1:3" ht="17.25">
      <c r="A11" s="16">
        <v>5</v>
      </c>
      <c r="B11" s="113">
        <v>8</v>
      </c>
      <c r="C11" s="114"/>
    </row>
    <row r="12" spans="1:3" ht="17.25">
      <c r="A12" s="16">
        <v>3</v>
      </c>
      <c r="B12" s="113">
        <v>9</v>
      </c>
      <c r="C12" s="114"/>
    </row>
    <row r="13" spans="1:3" ht="17.25">
      <c r="A13" s="16">
        <v>2</v>
      </c>
      <c r="B13" s="113">
        <v>10</v>
      </c>
      <c r="C13" s="114"/>
    </row>
    <row r="14" spans="1:3" ht="17.25">
      <c r="A14" s="16">
        <v>1</v>
      </c>
      <c r="B14" s="113">
        <v>11</v>
      </c>
      <c r="C14" s="114"/>
    </row>
    <row r="15" spans="1:3" ht="17.25">
      <c r="A15" s="16">
        <v>1</v>
      </c>
      <c r="B15" s="113">
        <v>12</v>
      </c>
      <c r="C15" s="114"/>
    </row>
    <row r="16" spans="1:3" ht="17.25">
      <c r="A16" s="16">
        <v>1</v>
      </c>
      <c r="B16" s="113">
        <v>13</v>
      </c>
      <c r="C16" s="114"/>
    </row>
    <row r="17" spans="1:3" ht="17.25">
      <c r="A17" s="16">
        <v>1</v>
      </c>
      <c r="B17" s="113">
        <v>14</v>
      </c>
      <c r="C17" s="114"/>
    </row>
    <row r="18" spans="1:3" ht="17.25">
      <c r="A18" s="16">
        <v>1</v>
      </c>
      <c r="B18" s="113">
        <v>15</v>
      </c>
      <c r="C18" s="114"/>
    </row>
    <row r="19" spans="1:3" ht="17.25">
      <c r="A19" s="16">
        <v>1</v>
      </c>
      <c r="B19" s="113">
        <v>16</v>
      </c>
      <c r="C19" s="114"/>
    </row>
    <row r="20" spans="1:3" ht="17.25">
      <c r="A20" s="16">
        <v>1</v>
      </c>
      <c r="B20" s="113">
        <v>17</v>
      </c>
      <c r="C20" s="114"/>
    </row>
    <row r="21" spans="1:3" ht="17.25">
      <c r="A21" s="16">
        <v>1</v>
      </c>
      <c r="B21" s="113">
        <v>18</v>
      </c>
      <c r="C21" s="114"/>
    </row>
    <row r="22" spans="1:3" ht="17.25">
      <c r="A22" s="16">
        <v>1</v>
      </c>
      <c r="B22" s="113">
        <v>19</v>
      </c>
      <c r="C22" s="114"/>
    </row>
    <row r="23" spans="1:3" ht="17.25">
      <c r="A23" s="16">
        <v>1</v>
      </c>
      <c r="B23" s="113">
        <v>20</v>
      </c>
      <c r="C23" s="114"/>
    </row>
    <row r="24" spans="1:3" ht="17.25">
      <c r="A24" s="16">
        <v>1</v>
      </c>
      <c r="B24" s="113">
        <v>21</v>
      </c>
      <c r="C24" s="114"/>
    </row>
    <row r="25" spans="1:3" ht="17.25">
      <c r="A25" s="16">
        <v>1</v>
      </c>
      <c r="B25" s="113">
        <v>22</v>
      </c>
      <c r="C25" s="114"/>
    </row>
    <row r="26" spans="1:3" ht="17.25">
      <c r="A26" s="16">
        <v>1</v>
      </c>
      <c r="B26" s="113">
        <v>23</v>
      </c>
      <c r="C26" s="114"/>
    </row>
    <row r="27" spans="1:3" ht="17.25">
      <c r="A27" s="16">
        <v>1</v>
      </c>
      <c r="B27" s="113">
        <v>24</v>
      </c>
      <c r="C27" s="114"/>
    </row>
    <row r="28" spans="1:3" ht="17.25">
      <c r="A28" s="16">
        <v>1</v>
      </c>
      <c r="B28" s="113">
        <v>25</v>
      </c>
      <c r="C28" s="114"/>
    </row>
    <row r="29" spans="1:3" ht="17.25">
      <c r="A29" s="16">
        <v>1</v>
      </c>
      <c r="B29" s="113">
        <v>26</v>
      </c>
      <c r="C29" s="114"/>
    </row>
    <row r="30" spans="1:3" ht="17.25">
      <c r="A30" s="16">
        <v>1</v>
      </c>
      <c r="B30" s="113">
        <v>27</v>
      </c>
      <c r="C30" s="114"/>
    </row>
    <row r="31" spans="1:3" ht="17.25">
      <c r="A31" s="16">
        <v>1</v>
      </c>
      <c r="B31" s="113">
        <v>28</v>
      </c>
      <c r="C31" s="114"/>
    </row>
    <row r="32" spans="1:3" ht="17.25">
      <c r="A32" s="16">
        <v>1</v>
      </c>
      <c r="B32" s="113">
        <v>29</v>
      </c>
      <c r="C32" s="114"/>
    </row>
    <row r="33" spans="1:3" ht="17.25">
      <c r="A33" s="16">
        <v>1</v>
      </c>
      <c r="B33" s="113">
        <v>30</v>
      </c>
      <c r="C33" s="114"/>
    </row>
    <row r="34" spans="1:3" ht="17.25">
      <c r="A34" s="16">
        <v>1</v>
      </c>
      <c r="B34" s="113">
        <v>31</v>
      </c>
      <c r="C34" s="114"/>
    </row>
    <row r="35" spans="1:3" ht="17.25">
      <c r="A35" s="16">
        <v>1</v>
      </c>
      <c r="B35" s="113">
        <v>32</v>
      </c>
      <c r="C35" s="114"/>
    </row>
    <row r="36" spans="1:3" ht="17.25">
      <c r="A36" s="16">
        <v>1</v>
      </c>
      <c r="B36" s="113">
        <v>33</v>
      </c>
      <c r="C36" s="114"/>
    </row>
    <row r="37" spans="1:3" ht="17.25">
      <c r="A37" s="16">
        <v>1</v>
      </c>
      <c r="B37" s="113">
        <v>34</v>
      </c>
      <c r="C37" s="114"/>
    </row>
    <row r="38" spans="1:3" ht="17.25">
      <c r="A38" s="16">
        <v>1</v>
      </c>
      <c r="B38" s="113">
        <v>35</v>
      </c>
      <c r="C38" s="114"/>
    </row>
    <row r="39" spans="1:3" ht="17.25">
      <c r="A39" s="16">
        <v>1</v>
      </c>
      <c r="B39" s="113">
        <v>36</v>
      </c>
      <c r="C39" s="114"/>
    </row>
    <row r="40" spans="1:3" ht="17.25">
      <c r="A40" s="16">
        <v>1</v>
      </c>
      <c r="B40" s="113">
        <v>37</v>
      </c>
      <c r="C40" s="114"/>
    </row>
    <row r="41" spans="1:3" ht="17.25">
      <c r="A41" s="16">
        <v>1</v>
      </c>
      <c r="B41" s="113">
        <v>38</v>
      </c>
      <c r="C41" s="114"/>
    </row>
    <row r="42" spans="1:3" ht="17.25">
      <c r="A42" s="16">
        <v>1</v>
      </c>
      <c r="B42" s="113">
        <v>39</v>
      </c>
      <c r="C42" s="114"/>
    </row>
    <row r="43" spans="1:3" ht="17.25">
      <c r="A43" s="16">
        <v>1</v>
      </c>
      <c r="B43" s="113">
        <v>40</v>
      </c>
      <c r="C43" s="114"/>
    </row>
    <row r="44" spans="1:3" ht="17.25">
      <c r="A44" s="16">
        <v>1</v>
      </c>
      <c r="B44" s="113">
        <v>41</v>
      </c>
      <c r="C44" s="114"/>
    </row>
    <row r="45" spans="1:3" ht="17.25">
      <c r="A45" s="16">
        <v>1</v>
      </c>
      <c r="B45" s="113">
        <v>42</v>
      </c>
      <c r="C45" s="114"/>
    </row>
    <row r="46" spans="1:3" ht="17.25">
      <c r="A46" s="16">
        <v>1</v>
      </c>
      <c r="B46" s="113">
        <v>43</v>
      </c>
      <c r="C46" s="114"/>
    </row>
    <row r="47" spans="1:3" ht="17.25">
      <c r="A47" s="16">
        <v>1</v>
      </c>
      <c r="B47" s="113">
        <v>44</v>
      </c>
      <c r="C47" s="114"/>
    </row>
    <row r="48" spans="1:3" ht="17.25">
      <c r="A48" s="16">
        <v>1</v>
      </c>
      <c r="B48" s="113">
        <v>45</v>
      </c>
      <c r="C48" s="114"/>
    </row>
    <row r="49" spans="1:3" ht="17.25">
      <c r="A49" s="16">
        <v>1</v>
      </c>
      <c r="B49" s="113">
        <v>46</v>
      </c>
      <c r="C49" s="114"/>
    </row>
    <row r="50" spans="1:3" ht="17.25">
      <c r="A50" s="16">
        <v>1</v>
      </c>
      <c r="B50" s="113">
        <v>47</v>
      </c>
      <c r="C50" s="114"/>
    </row>
    <row r="51" spans="1:3" ht="17.25">
      <c r="A51" s="16">
        <v>1</v>
      </c>
      <c r="B51" s="113">
        <v>48</v>
      </c>
      <c r="C51" s="114"/>
    </row>
    <row r="52" spans="1:3" ht="17.25">
      <c r="A52" s="16">
        <v>1</v>
      </c>
      <c r="B52" s="113">
        <v>49</v>
      </c>
      <c r="C52" s="114"/>
    </row>
    <row r="53" spans="1:3" ht="17.25">
      <c r="A53" s="16">
        <v>1</v>
      </c>
      <c r="B53" s="115">
        <v>50</v>
      </c>
      <c r="C53" s="116"/>
    </row>
  </sheetData>
  <sheetProtection/>
  <mergeCells count="3">
    <mergeCell ref="B1:C1"/>
    <mergeCell ref="B2:C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4"/>
  <dimension ref="A3:O22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45.875" style="0" customWidth="1"/>
    <col min="3" max="3" width="36.50390625" style="0" customWidth="1"/>
    <col min="4" max="4" width="4.50390625" style="0" customWidth="1"/>
    <col min="5" max="5" width="32.50390625" style="0" customWidth="1"/>
  </cols>
  <sheetData>
    <row r="1" ht="12" customHeight="1"/>
    <row r="2" ht="36.75" customHeight="1"/>
    <row r="3" spans="1:15" ht="22.5">
      <c r="A3" s="330" t="s">
        <v>67</v>
      </c>
      <c r="B3" s="330"/>
      <c r="C3" s="330"/>
      <c r="D3" s="330"/>
      <c r="E3" s="330"/>
      <c r="F3" s="3"/>
      <c r="G3" s="3"/>
      <c r="H3" s="3"/>
      <c r="I3" s="3"/>
      <c r="J3" s="3"/>
      <c r="K3" s="3"/>
      <c r="L3" s="3"/>
      <c r="M3" s="3"/>
      <c r="N3" s="3"/>
      <c r="O3" s="3"/>
    </row>
    <row r="4" ht="29.25" customHeight="1"/>
    <row r="5" spans="2:10" ht="33.75" customHeight="1">
      <c r="B5" s="328" t="s">
        <v>80</v>
      </c>
      <c r="C5" s="328"/>
      <c r="D5" s="328"/>
      <c r="G5" s="6"/>
      <c r="H5" s="6"/>
      <c r="I5" s="6"/>
      <c r="J5" s="6"/>
    </row>
    <row r="6" ht="40.5" customHeight="1"/>
    <row r="7" spans="1:5" ht="30" customHeight="1">
      <c r="A7" s="82" t="s">
        <v>26</v>
      </c>
      <c r="C7" s="329" t="s">
        <v>75</v>
      </c>
      <c r="D7" s="329"/>
      <c r="E7" s="329"/>
    </row>
    <row r="10" spans="1:7" ht="30" customHeight="1">
      <c r="A10" s="8" t="s">
        <v>27</v>
      </c>
      <c r="C10" s="9" t="str">
        <f>souteze!$D$7</f>
        <v>Syrovice</v>
      </c>
      <c r="D10" s="10"/>
      <c r="E10" s="69">
        <f>souteze!$D$12</f>
        <v>0</v>
      </c>
      <c r="F10" s="10"/>
      <c r="G10" s="10"/>
    </row>
    <row r="11" ht="15" customHeight="1"/>
    <row r="12" ht="15" customHeight="1"/>
    <row r="13" spans="1:5" ht="30" customHeight="1">
      <c r="A13" s="25" t="s">
        <v>34</v>
      </c>
      <c r="C13" s="28" t="str">
        <f>souteze!$D$8</f>
        <v>Lelekovice</v>
      </c>
      <c r="D13" s="27"/>
      <c r="E13" s="10"/>
    </row>
    <row r="14" spans="3:5" ht="15" customHeight="1">
      <c r="C14" s="27"/>
      <c r="D14" s="27"/>
      <c r="E14" s="27"/>
    </row>
    <row r="15" spans="3:5" ht="15" customHeight="1">
      <c r="C15" s="27"/>
      <c r="D15" s="27"/>
      <c r="E15" s="27"/>
    </row>
    <row r="16" spans="1:5" ht="30" customHeight="1">
      <c r="A16" s="69" t="s">
        <v>48</v>
      </c>
      <c r="C16" s="29" t="str">
        <f>souteze!$D$9</f>
        <v>Přísnotice</v>
      </c>
      <c r="D16" s="27"/>
      <c r="E16" s="10"/>
    </row>
    <row r="17" spans="3:5" ht="15" customHeight="1">
      <c r="C17" s="27"/>
      <c r="D17" s="27"/>
      <c r="E17" s="27"/>
    </row>
    <row r="18" spans="3:5" ht="15" customHeight="1">
      <c r="C18" s="27"/>
      <c r="D18" s="27"/>
      <c r="E18" s="27"/>
    </row>
    <row r="19" spans="1:5" ht="30" customHeight="1">
      <c r="A19" s="32" t="s">
        <v>49</v>
      </c>
      <c r="C19" s="295" t="str">
        <f>souteze!$D$10</f>
        <v>Kuřim</v>
      </c>
      <c r="D19" s="27"/>
      <c r="E19" s="217"/>
    </row>
    <row r="20" spans="3:5" ht="15" customHeight="1">
      <c r="C20" s="27"/>
      <c r="D20" s="27"/>
      <c r="E20" s="27"/>
    </row>
    <row r="21" spans="3:5" ht="15" customHeight="1">
      <c r="C21" s="27"/>
      <c r="D21" s="27"/>
      <c r="E21" s="27"/>
    </row>
    <row r="22" spans="1:5" ht="30" customHeight="1">
      <c r="A22" s="31" t="s">
        <v>50</v>
      </c>
      <c r="C22" s="30" t="str">
        <f>souteze!$D$11</f>
        <v>Březina</v>
      </c>
      <c r="D22" s="27"/>
      <c r="E22" s="10"/>
    </row>
  </sheetData>
  <sheetProtection/>
  <mergeCells count="3">
    <mergeCell ref="B5:D5"/>
    <mergeCell ref="C7:E7"/>
    <mergeCell ref="A3:E3"/>
  </mergeCells>
  <hyperlinks>
    <hyperlink ref="A7" location="seznam!A1" display="Seznam zůčastněných družstev"/>
    <hyperlink ref="C10" location="'1'!A1" display="'1'!A1"/>
    <hyperlink ref="A10" location="celkové!A1" display="Celkové průběžné hodnocení "/>
    <hyperlink ref="A13" location="souteze!A1" display="Seznam soutěží"/>
    <hyperlink ref="C13" location="'2'!A1" display="'2'!A1"/>
    <hyperlink ref="C16" location="'3'!A1" display="'3'!A1"/>
    <hyperlink ref="C19" location="'4'!A1" display="'4'!A1"/>
    <hyperlink ref="C22" location="'5'!A1" display="'5'!A1"/>
    <hyperlink ref="A16" location="útoky!A1" display="Časy útoků"/>
    <hyperlink ref="A19" location="'body útoky '!A1" display="Bodové umístění - čas útoku"/>
    <hyperlink ref="A22" location="poznámky!A1" display="Poznámky"/>
    <hyperlink ref="E10" location="'6'!A1" display="'6'!A1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80" customWidth="1"/>
  </cols>
  <sheetData>
    <row r="1" ht="21.75" customHeight="1">
      <c r="A1" s="82" t="s">
        <v>29</v>
      </c>
    </row>
    <row r="4" ht="12">
      <c r="B4" s="80" t="s">
        <v>74</v>
      </c>
    </row>
    <row r="16" spans="5:14" ht="12">
      <c r="E16" s="81"/>
      <c r="F16" s="81"/>
      <c r="G16" s="81"/>
      <c r="H16" s="81"/>
      <c r="I16" s="81"/>
      <c r="J16" s="81"/>
      <c r="K16" s="81"/>
      <c r="L16" s="81"/>
      <c r="M16" s="81"/>
      <c r="N16" s="81"/>
    </row>
  </sheetData>
  <sheetProtection password="C71F" sheet="1" objects="1" scenarios="1"/>
  <hyperlinks>
    <hyperlink ref="A1" location="úvod!A1" display="úvod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showRowColHeaders="0" showOutlineSymbols="0" zoomScale="85" zoomScaleNormal="85" zoomScaleSheetLayoutView="80" zoomScalePageLayoutView="0" workbookViewId="0" topLeftCell="A9">
      <selection activeCell="O18" sqref="O18"/>
    </sheetView>
  </sheetViews>
  <sheetFormatPr defaultColWidth="9.125" defaultRowHeight="12.75"/>
  <cols>
    <col min="1" max="1" width="2.50390625" style="14" customWidth="1"/>
    <col min="2" max="2" width="4.50390625" style="14" customWidth="1"/>
    <col min="3" max="3" width="19.50390625" style="14" customWidth="1"/>
    <col min="4" max="4" width="6.00390625" style="14" customWidth="1"/>
    <col min="5" max="5" width="6.125" style="14" customWidth="1"/>
    <col min="6" max="6" width="6.50390625" style="14" customWidth="1"/>
    <col min="7" max="7" width="8.875" style="14" customWidth="1"/>
    <col min="8" max="8" width="5.625" style="14" customWidth="1"/>
    <col min="9" max="9" width="6.50390625" style="14" customWidth="1"/>
    <col min="10" max="10" width="11.00390625" style="14" customWidth="1"/>
    <col min="11" max="11" width="8.00390625" style="14" customWidth="1"/>
    <col min="12" max="27" width="5.625" style="14" customWidth="1"/>
    <col min="28" max="16384" width="9.125" style="14" customWidth="1"/>
  </cols>
  <sheetData>
    <row r="1" ht="12" hidden="1"/>
    <row r="2" spans="1:11" ht="45.75" customHeight="1">
      <c r="A2" s="300" t="s">
        <v>93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4:9" ht="12">
      <c r="D3" s="299" t="str">
        <f>seznam!$C$3</f>
        <v>Kategorie starších žáků</v>
      </c>
      <c r="E3" s="299"/>
      <c r="F3" s="299"/>
      <c r="G3" s="299"/>
      <c r="H3" s="299"/>
      <c r="I3" s="299"/>
    </row>
    <row r="4" spans="4:9" ht="12.75" customHeight="1" hidden="1">
      <c r="D4" s="299"/>
      <c r="E4" s="299"/>
      <c r="F4" s="299"/>
      <c r="G4" s="299"/>
      <c r="H4" s="299"/>
      <c r="I4" s="299"/>
    </row>
    <row r="5" spans="4:9" ht="12">
      <c r="D5" s="299"/>
      <c r="E5" s="299"/>
      <c r="F5" s="299"/>
      <c r="G5" s="299"/>
      <c r="H5" s="299"/>
      <c r="I5" s="299"/>
    </row>
    <row r="6" spans="4:5" ht="17.25">
      <c r="D6" s="298" t="s">
        <v>29</v>
      </c>
      <c r="E6" s="298"/>
    </row>
    <row r="8" ht="3" customHeight="1" thickBot="1"/>
    <row r="9" spans="2:11" s="16" customFormat="1" ht="129.75" customHeight="1" thickBot="1">
      <c r="B9" s="51"/>
      <c r="C9" s="52" t="s">
        <v>0</v>
      </c>
      <c r="D9" s="54" t="s">
        <v>31</v>
      </c>
      <c r="E9" s="55" t="s">
        <v>63</v>
      </c>
      <c r="F9" s="56" t="s">
        <v>41</v>
      </c>
      <c r="G9" s="57" t="s">
        <v>46</v>
      </c>
      <c r="H9" s="58" t="s">
        <v>39</v>
      </c>
      <c r="I9" s="136" t="s">
        <v>40</v>
      </c>
      <c r="J9" s="55" t="s">
        <v>62</v>
      </c>
      <c r="K9" s="134" t="s">
        <v>53</v>
      </c>
    </row>
    <row r="10" spans="2:11" s="16" customFormat="1" ht="18" customHeight="1">
      <c r="B10" s="20">
        <v>1</v>
      </c>
      <c r="C10" s="48" t="str">
        <f>seznam!C7</f>
        <v>Bratčice</v>
      </c>
      <c r="D10" s="144">
        <f>celkové!J10</f>
        <v>123</v>
      </c>
      <c r="E10" s="133">
        <f>celkové!L10</f>
        <v>21</v>
      </c>
      <c r="F10" s="124">
        <f>'body útoky '!Q10</f>
        <v>19.23</v>
      </c>
      <c r="G10" s="124">
        <f>útoky!J10</f>
        <v>100.86</v>
      </c>
      <c r="H10" s="193">
        <f aca="true" t="shared" si="0" ref="H10:H24">SUM(D10-E10)</f>
        <v>102</v>
      </c>
      <c r="I10" s="137">
        <f>RANK(H10:H39,H10:H39)</f>
        <v>3</v>
      </c>
      <c r="J10" s="133">
        <f>SUM(G10,-F10)</f>
        <v>81.63</v>
      </c>
      <c r="K10" s="191">
        <v>3</v>
      </c>
    </row>
    <row r="11" spans="2:11" s="16" customFormat="1" ht="18" customHeight="1">
      <c r="B11" s="60">
        <v>2</v>
      </c>
      <c r="C11" s="61" t="str">
        <f>seznam!C8</f>
        <v>Hrušovany</v>
      </c>
      <c r="D11" s="146">
        <f>celkové!J11</f>
        <v>0</v>
      </c>
      <c r="E11" s="128">
        <f>celkové!L11</f>
        <v>0</v>
      </c>
      <c r="F11" s="125">
        <f>'body útoky '!Q11</f>
        <v>120</v>
      </c>
      <c r="G11" s="125">
        <f>útoky!J11</f>
        <v>600</v>
      </c>
      <c r="H11" s="194">
        <f t="shared" si="0"/>
        <v>0</v>
      </c>
      <c r="I11" s="138">
        <f>RANK(H10:H39,H10:H39)</f>
        <v>11</v>
      </c>
      <c r="J11" s="128">
        <f>SUM(G11,-F11)</f>
        <v>480</v>
      </c>
      <c r="K11" s="202"/>
    </row>
    <row r="12" spans="2:11" s="16" customFormat="1" ht="18" customHeight="1">
      <c r="B12" s="22">
        <v>3</v>
      </c>
      <c r="C12" s="12" t="str">
        <f>seznam!C9</f>
        <v>Kuřim A</v>
      </c>
      <c r="D12" s="17">
        <f>celkové!J12</f>
        <v>127</v>
      </c>
      <c r="E12" s="127">
        <f>celkové!L12</f>
        <v>23</v>
      </c>
      <c r="F12" s="126">
        <f>'body útoky '!Q12</f>
        <v>20.04</v>
      </c>
      <c r="G12" s="126">
        <f>útoky!J12</f>
        <v>102.58999999999999</v>
      </c>
      <c r="H12" s="195">
        <f t="shared" si="0"/>
        <v>104</v>
      </c>
      <c r="I12" s="139">
        <f>RANK(H10:H39,H10:H39)</f>
        <v>2</v>
      </c>
      <c r="J12" s="127">
        <f>SUM(G12,-F12)</f>
        <v>82.54999999999998</v>
      </c>
      <c r="K12" s="135">
        <v>2</v>
      </c>
    </row>
    <row r="13" spans="2:11" s="16" customFormat="1" ht="18" customHeight="1">
      <c r="B13" s="60">
        <v>4</v>
      </c>
      <c r="C13" s="61" t="str">
        <f>seznam!C10</f>
        <v>Kuřim B</v>
      </c>
      <c r="D13" s="146">
        <f>celkové!J13</f>
        <v>82</v>
      </c>
      <c r="E13" s="128">
        <f>celkové!L13</f>
        <v>0</v>
      </c>
      <c r="F13" s="125">
        <f>'body útoky '!Q13</f>
        <v>120</v>
      </c>
      <c r="G13" s="125">
        <f>útoky!J13</f>
        <v>315.11000000000007</v>
      </c>
      <c r="H13" s="194">
        <f t="shared" si="0"/>
        <v>82</v>
      </c>
      <c r="I13" s="138">
        <f>RANK(H10:H39,H10:H39)</f>
        <v>4</v>
      </c>
      <c r="J13" s="128">
        <f>SUM(G13,-F13)</f>
        <v>195.11000000000007</v>
      </c>
      <c r="K13" s="202">
        <v>4</v>
      </c>
    </row>
    <row r="14" spans="2:11" s="16" customFormat="1" ht="18" customHeight="1">
      <c r="B14" s="22">
        <v>5</v>
      </c>
      <c r="C14" s="12" t="str">
        <f>seznam!C11</f>
        <v>Lelekovice A</v>
      </c>
      <c r="D14" s="17">
        <f>celkové!J14</f>
        <v>145</v>
      </c>
      <c r="E14" s="127">
        <f>celkové!L14</f>
        <v>25</v>
      </c>
      <c r="F14" s="126">
        <f>'body útoky '!Q14</f>
        <v>23.23</v>
      </c>
      <c r="G14" s="126">
        <f>útoky!J14</f>
        <v>86.87</v>
      </c>
      <c r="H14" s="195">
        <f t="shared" si="0"/>
        <v>120</v>
      </c>
      <c r="I14" s="139">
        <f>RANK(H10:H39,H10:H39)</f>
        <v>1</v>
      </c>
      <c r="J14" s="127">
        <f>SUM(G14,-F14)</f>
        <v>63.64</v>
      </c>
      <c r="K14" s="200">
        <v>1</v>
      </c>
    </row>
    <row r="15" spans="2:11" s="16" customFormat="1" ht="18" customHeight="1">
      <c r="B15" s="60">
        <v>6</v>
      </c>
      <c r="C15" s="61" t="str">
        <f>seznam!C12</f>
        <v>Lelekovice B</v>
      </c>
      <c r="D15" s="145">
        <f>celkové!J15</f>
        <v>17</v>
      </c>
      <c r="E15" s="128">
        <f>celkové!L15</f>
        <v>0</v>
      </c>
      <c r="F15" s="125">
        <f>'body útoky '!Q15</f>
        <v>120</v>
      </c>
      <c r="G15" s="125">
        <f>útoky!J15</f>
        <v>524.99</v>
      </c>
      <c r="H15" s="194">
        <f t="shared" si="0"/>
        <v>17</v>
      </c>
      <c r="I15" s="138">
        <f>RANK(H10:H39,H10:H39)</f>
        <v>9</v>
      </c>
      <c r="J15" s="140">
        <f aca="true" t="shared" si="1" ref="J15:J24">SUM(G15,-F15)</f>
        <v>404.99</v>
      </c>
      <c r="K15" s="202">
        <v>10</v>
      </c>
    </row>
    <row r="16" spans="2:11" s="16" customFormat="1" ht="18" customHeight="1">
      <c r="B16" s="22">
        <v>7</v>
      </c>
      <c r="C16" s="12" t="str">
        <f>seznam!C13</f>
        <v>Nesvačilka</v>
      </c>
      <c r="D16" s="17">
        <f>celkové!J16</f>
        <v>67</v>
      </c>
      <c r="E16" s="127">
        <f>celkové!L16</f>
        <v>0</v>
      </c>
      <c r="F16" s="126">
        <f>'body útoky '!Q16</f>
        <v>120</v>
      </c>
      <c r="G16" s="126">
        <f>útoky!J16</f>
        <v>225.24999999999997</v>
      </c>
      <c r="H16" s="195">
        <f t="shared" si="0"/>
        <v>67</v>
      </c>
      <c r="I16" s="139">
        <f>RANK(H10:H39,H10:H39)</f>
        <v>6</v>
      </c>
      <c r="J16" s="127">
        <f t="shared" si="1"/>
        <v>105.24999999999997</v>
      </c>
      <c r="K16" s="135">
        <v>6</v>
      </c>
    </row>
    <row r="17" spans="2:11" s="16" customFormat="1" ht="18" customHeight="1">
      <c r="B17" s="60">
        <v>8</v>
      </c>
      <c r="C17" s="61" t="str">
        <f>seznam!C14</f>
        <v>Nová Ves A</v>
      </c>
      <c r="D17" s="66">
        <f>celkové!J17</f>
        <v>0</v>
      </c>
      <c r="E17" s="128">
        <f>celkové!L17</f>
        <v>0</v>
      </c>
      <c r="F17" s="125">
        <f>'body útoky '!Q17</f>
        <v>120</v>
      </c>
      <c r="G17" s="125">
        <f>útoky!J17</f>
        <v>600</v>
      </c>
      <c r="H17" s="194">
        <f t="shared" si="0"/>
        <v>0</v>
      </c>
      <c r="I17" s="138">
        <f>RANK(H10:H39,H10:H39)</f>
        <v>11</v>
      </c>
      <c r="J17" s="140">
        <f t="shared" si="1"/>
        <v>480</v>
      </c>
      <c r="K17" s="202"/>
    </row>
    <row r="18" spans="2:11" s="16" customFormat="1" ht="18" customHeight="1">
      <c r="B18" s="22">
        <v>9</v>
      </c>
      <c r="C18" s="12" t="str">
        <f>seznam!C15</f>
        <v>Nová Ves B</v>
      </c>
      <c r="D18" s="17">
        <f>celkové!J18</f>
        <v>0</v>
      </c>
      <c r="E18" s="127">
        <f>celkové!L18</f>
        <v>0</v>
      </c>
      <c r="F18" s="126">
        <f>'body útoky '!Q18</f>
        <v>120</v>
      </c>
      <c r="G18" s="126">
        <f>útoky!J18</f>
        <v>600</v>
      </c>
      <c r="H18" s="195">
        <f t="shared" si="0"/>
        <v>0</v>
      </c>
      <c r="I18" s="139">
        <f>RANK(H10:H39,H10:H39)</f>
        <v>11</v>
      </c>
      <c r="J18" s="127">
        <f t="shared" si="1"/>
        <v>480</v>
      </c>
      <c r="K18" s="135"/>
    </row>
    <row r="19" spans="2:11" s="16" customFormat="1" ht="18" customHeight="1">
      <c r="B19" s="60">
        <v>10</v>
      </c>
      <c r="C19" s="61" t="str">
        <f>seznam!C16</f>
        <v>Přísnotice</v>
      </c>
      <c r="D19" s="66">
        <f>celkové!J19</f>
        <v>78</v>
      </c>
      <c r="E19" s="128">
        <f>celkové!L19</f>
        <v>0</v>
      </c>
      <c r="F19" s="125">
        <f>'body útoky '!Q19</f>
        <v>120</v>
      </c>
      <c r="G19" s="125">
        <f>útoky!J19</f>
        <v>244.14000000000001</v>
      </c>
      <c r="H19" s="194">
        <f t="shared" si="0"/>
        <v>78</v>
      </c>
      <c r="I19" s="138">
        <f>RANK(H10:H39,H10:H39)</f>
        <v>5</v>
      </c>
      <c r="J19" s="141">
        <f t="shared" si="1"/>
        <v>124.14000000000001</v>
      </c>
      <c r="K19" s="202">
        <v>5</v>
      </c>
    </row>
    <row r="20" spans="2:11" s="16" customFormat="1" ht="18" customHeight="1">
      <c r="B20" s="22">
        <v>11</v>
      </c>
      <c r="C20" s="12" t="str">
        <f>seznam!C17</f>
        <v>Říčany u Brna</v>
      </c>
      <c r="D20" s="17">
        <f>celkové!J20</f>
        <v>0</v>
      </c>
      <c r="E20" s="127">
        <f>celkové!L20</f>
        <v>0</v>
      </c>
      <c r="F20" s="126">
        <f>'body útoky '!Q20</f>
        <v>120</v>
      </c>
      <c r="G20" s="126">
        <f>útoky!J20</f>
        <v>600</v>
      </c>
      <c r="H20" s="195">
        <f t="shared" si="0"/>
        <v>0</v>
      </c>
      <c r="I20" s="139">
        <f>RANK(H10:H39,H10:H39)</f>
        <v>11</v>
      </c>
      <c r="J20" s="127">
        <f t="shared" si="1"/>
        <v>480</v>
      </c>
      <c r="K20" s="135"/>
    </row>
    <row r="21" spans="2:11" s="16" customFormat="1" ht="18" customHeight="1">
      <c r="B21" s="60">
        <v>12</v>
      </c>
      <c r="C21" s="61" t="str">
        <f>seznam!C18</f>
        <v>Syrovice</v>
      </c>
      <c r="D21" s="66">
        <f>celkové!J21</f>
        <v>52</v>
      </c>
      <c r="E21" s="128">
        <f>celkové!L21</f>
        <v>0</v>
      </c>
      <c r="F21" s="125">
        <f>'body útoky '!Q21</f>
        <v>120</v>
      </c>
      <c r="G21" s="125">
        <f>útoky!J21</f>
        <v>400.75</v>
      </c>
      <c r="H21" s="194">
        <f t="shared" si="0"/>
        <v>52</v>
      </c>
      <c r="I21" s="138">
        <f>RANK(H10:H39,H10:H39)</f>
        <v>8</v>
      </c>
      <c r="J21" s="141">
        <f t="shared" si="1"/>
        <v>280.75</v>
      </c>
      <c r="K21" s="202">
        <v>8</v>
      </c>
    </row>
    <row r="22" spans="2:11" s="16" customFormat="1" ht="18" customHeight="1">
      <c r="B22" s="22">
        <v>13</v>
      </c>
      <c r="C22" s="12" t="str">
        <f>seznam!C19</f>
        <v>Veverská Bítýška</v>
      </c>
      <c r="D22" s="17">
        <f>celkové!J22</f>
        <v>17</v>
      </c>
      <c r="E22" s="127">
        <f>celkové!L22</f>
        <v>0</v>
      </c>
      <c r="F22" s="126">
        <f>'body útoky '!Q22</f>
        <v>120</v>
      </c>
      <c r="G22" s="126">
        <f>útoky!J22</f>
        <v>505.26</v>
      </c>
      <c r="H22" s="195">
        <f t="shared" si="0"/>
        <v>17</v>
      </c>
      <c r="I22" s="139">
        <f>RANK(H10:H39,H10:H39)</f>
        <v>9</v>
      </c>
      <c r="J22" s="127">
        <f t="shared" si="1"/>
        <v>385.26</v>
      </c>
      <c r="K22" s="135">
        <v>9</v>
      </c>
    </row>
    <row r="23" spans="2:11" s="16" customFormat="1" ht="18" customHeight="1">
      <c r="B23" s="60">
        <v>14</v>
      </c>
      <c r="C23" s="61" t="str">
        <f>seznam!C20</f>
        <v>Zbýšov</v>
      </c>
      <c r="D23" s="66">
        <f>celkové!J23</f>
        <v>59</v>
      </c>
      <c r="E23" s="128">
        <f>celkové!L23</f>
        <v>0</v>
      </c>
      <c r="F23" s="125">
        <f>'body útoky '!Q23</f>
        <v>120</v>
      </c>
      <c r="G23" s="125">
        <f>útoky!J23</f>
        <v>308.40999999999997</v>
      </c>
      <c r="H23" s="194">
        <f t="shared" si="0"/>
        <v>59</v>
      </c>
      <c r="I23" s="138">
        <f>RANK(H10:H39,H10:H39)</f>
        <v>7</v>
      </c>
      <c r="J23" s="141">
        <f t="shared" si="1"/>
        <v>188.40999999999997</v>
      </c>
      <c r="K23" s="202">
        <v>7</v>
      </c>
    </row>
    <row r="24" spans="2:11" s="16" customFormat="1" ht="18" customHeight="1" thickBot="1">
      <c r="B24" s="49">
        <v>15</v>
      </c>
      <c r="C24" s="159">
        <f>seznam!C21</f>
        <v>0</v>
      </c>
      <c r="D24" s="203">
        <f>celkové!J24</f>
        <v>0</v>
      </c>
      <c r="E24" s="263">
        <f>celkové!L24</f>
        <v>0</v>
      </c>
      <c r="F24" s="287">
        <f>'body útoky '!Q24</f>
        <v>120</v>
      </c>
      <c r="G24" s="287">
        <f>útoky!J24</f>
        <v>600</v>
      </c>
      <c r="H24" s="291">
        <f t="shared" si="0"/>
        <v>0</v>
      </c>
      <c r="I24" s="292">
        <f>RANK(H10:H39,H10:H39)</f>
        <v>11</v>
      </c>
      <c r="J24" s="263">
        <f t="shared" si="1"/>
        <v>480</v>
      </c>
      <c r="K24" s="293"/>
    </row>
    <row r="25" spans="2:11" ht="18">
      <c r="B25" s="120"/>
      <c r="C25" s="120"/>
      <c r="D25" s="120"/>
      <c r="E25" s="120"/>
      <c r="F25" s="247"/>
      <c r="G25" s="247"/>
      <c r="H25" s="289"/>
      <c r="I25" s="120"/>
      <c r="J25" s="120"/>
      <c r="K25" s="290"/>
    </row>
    <row r="26" spans="2:16" ht="18">
      <c r="B26" s="120"/>
      <c r="C26" s="120"/>
      <c r="D26" s="120"/>
      <c r="E26" s="120"/>
      <c r="F26" s="247"/>
      <c r="G26" s="247"/>
      <c r="H26" s="289"/>
      <c r="I26" s="120"/>
      <c r="J26" s="120"/>
      <c r="K26" s="290"/>
      <c r="P26" s="201"/>
    </row>
    <row r="27" spans="2:11" ht="18">
      <c r="B27" s="120"/>
      <c r="C27" s="120"/>
      <c r="D27" s="120"/>
      <c r="E27" s="120"/>
      <c r="F27" s="247"/>
      <c r="G27" s="247"/>
      <c r="H27" s="289"/>
      <c r="I27" s="120"/>
      <c r="J27" s="120"/>
      <c r="K27" s="290"/>
    </row>
    <row r="28" spans="2:11" ht="18">
      <c r="B28" s="120"/>
      <c r="C28" s="120"/>
      <c r="D28" s="120"/>
      <c r="E28" s="120"/>
      <c r="F28" s="247"/>
      <c r="G28" s="247"/>
      <c r="H28" s="289"/>
      <c r="I28" s="120"/>
      <c r="J28" s="120"/>
      <c r="K28" s="290"/>
    </row>
    <row r="29" spans="2:11" ht="18">
      <c r="B29" s="120"/>
      <c r="C29" s="120"/>
      <c r="D29" s="120"/>
      <c r="E29" s="120"/>
      <c r="F29" s="247"/>
      <c r="G29" s="247"/>
      <c r="H29" s="289"/>
      <c r="I29" s="120"/>
      <c r="J29" s="120"/>
      <c r="K29" s="290"/>
    </row>
    <row r="30" spans="2:11" ht="18">
      <c r="B30" s="120"/>
      <c r="C30" s="120"/>
      <c r="D30" s="120"/>
      <c r="E30" s="120"/>
      <c r="F30" s="247"/>
      <c r="G30" s="247"/>
      <c r="H30" s="289"/>
      <c r="I30" s="120"/>
      <c r="J30" s="120"/>
      <c r="K30" s="290"/>
    </row>
    <row r="31" spans="2:11" ht="18">
      <c r="B31" s="120"/>
      <c r="C31" s="120"/>
      <c r="D31" s="120"/>
      <c r="E31" s="120"/>
      <c r="F31" s="247"/>
      <c r="G31" s="247"/>
      <c r="H31" s="289"/>
      <c r="I31" s="120"/>
      <c r="J31" s="120"/>
      <c r="K31" s="290"/>
    </row>
    <row r="32" spans="2:11" ht="18">
      <c r="B32" s="120"/>
      <c r="C32" s="120"/>
      <c r="D32" s="120"/>
      <c r="E32" s="120"/>
      <c r="F32" s="247"/>
      <c r="G32" s="247"/>
      <c r="H32" s="289"/>
      <c r="I32" s="120"/>
      <c r="J32" s="120"/>
      <c r="K32" s="290"/>
    </row>
    <row r="33" spans="2:11" ht="18">
      <c r="B33" s="120"/>
      <c r="C33" s="120"/>
      <c r="D33" s="120"/>
      <c r="E33" s="120"/>
      <c r="F33" s="247"/>
      <c r="G33" s="247"/>
      <c r="H33" s="289"/>
      <c r="I33" s="120"/>
      <c r="J33" s="120"/>
      <c r="K33" s="290"/>
    </row>
    <row r="34" spans="2:11" ht="18">
      <c r="B34" s="120"/>
      <c r="C34" s="120"/>
      <c r="D34" s="120"/>
      <c r="E34" s="120"/>
      <c r="F34" s="247"/>
      <c r="G34" s="247"/>
      <c r="H34" s="289"/>
      <c r="I34" s="120"/>
      <c r="J34" s="120"/>
      <c r="K34" s="290"/>
    </row>
    <row r="35" spans="2:11" ht="18">
      <c r="B35" s="120"/>
      <c r="C35" s="120"/>
      <c r="D35" s="120"/>
      <c r="E35" s="120"/>
      <c r="F35" s="247"/>
      <c r="G35" s="247"/>
      <c r="H35" s="289"/>
      <c r="I35" s="120"/>
      <c r="J35" s="120"/>
      <c r="K35" s="290"/>
    </row>
    <row r="36" spans="2:11" ht="18">
      <c r="B36" s="120"/>
      <c r="C36" s="120"/>
      <c r="D36" s="120"/>
      <c r="E36" s="120"/>
      <c r="F36" s="247"/>
      <c r="G36" s="247"/>
      <c r="H36" s="289"/>
      <c r="I36" s="120"/>
      <c r="J36" s="120"/>
      <c r="K36" s="290"/>
    </row>
    <row r="37" spans="2:11" ht="18">
      <c r="B37" s="120"/>
      <c r="C37" s="120"/>
      <c r="D37" s="120"/>
      <c r="E37" s="120"/>
      <c r="F37" s="247"/>
      <c r="G37" s="247"/>
      <c r="H37" s="289"/>
      <c r="I37" s="120"/>
      <c r="J37" s="120"/>
      <c r="K37" s="290"/>
    </row>
    <row r="38" spans="2:11" ht="18">
      <c r="B38" s="120"/>
      <c r="C38" s="120"/>
      <c r="D38" s="120"/>
      <c r="E38" s="120"/>
      <c r="F38" s="247"/>
      <c r="G38" s="247"/>
      <c r="H38" s="289"/>
      <c r="I38" s="120"/>
      <c r="J38" s="120"/>
      <c r="K38" s="290"/>
    </row>
    <row r="39" spans="2:11" ht="18">
      <c r="B39" s="120"/>
      <c r="C39" s="120"/>
      <c r="D39" s="120"/>
      <c r="E39" s="120"/>
      <c r="F39" s="247"/>
      <c r="G39" s="247"/>
      <c r="H39" s="289"/>
      <c r="I39" s="120"/>
      <c r="J39" s="120"/>
      <c r="K39" s="290"/>
    </row>
  </sheetData>
  <sheetProtection/>
  <mergeCells count="3">
    <mergeCell ref="D6:E6"/>
    <mergeCell ref="D3:I5"/>
    <mergeCell ref="A2:K2"/>
  </mergeCells>
  <hyperlinks>
    <hyperlink ref="D6" location="úvod!A1" display="úvod"/>
  </hyperlinks>
  <printOptions/>
  <pageMargins left="0.787401575" right="0.787401575" top="0.984251969" bottom="0.984251969" header="0.4921259845" footer="0.4921259845"/>
  <pageSetup horizontalDpi="300" verticalDpi="300" orientation="portrait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workbookViewId="0" topLeftCell="A1">
      <selection activeCell="L6" sqref="L6:N6"/>
    </sheetView>
  </sheetViews>
  <sheetFormatPr defaultColWidth="9.125" defaultRowHeight="12.75"/>
  <cols>
    <col min="1" max="1" width="2.50390625" style="14" customWidth="1"/>
    <col min="2" max="2" width="4.50390625" style="14" customWidth="1"/>
    <col min="3" max="3" width="23.50390625" style="14" customWidth="1"/>
    <col min="4" max="9" width="4.625" style="14" customWidth="1"/>
    <col min="10" max="10" width="6.00390625" style="14" customWidth="1"/>
    <col min="11" max="11" width="4.625" style="14" customWidth="1"/>
    <col min="12" max="12" width="6.125" style="14" customWidth="1"/>
    <col min="13" max="13" width="6.00390625" style="14" customWidth="1"/>
    <col min="14" max="14" width="5.50390625" style="14" customWidth="1"/>
    <col min="15" max="15" width="5.375" style="14" customWidth="1"/>
    <col min="16" max="16" width="5.625" style="14" customWidth="1"/>
    <col min="17" max="17" width="5.875" style="14" customWidth="1"/>
    <col min="18" max="26" width="5.625" style="14" customWidth="1"/>
    <col min="27" max="16384" width="9.125" style="14" customWidth="1"/>
  </cols>
  <sheetData>
    <row r="1" ht="12">
      <c r="A1" s="14" t="s">
        <v>66</v>
      </c>
    </row>
    <row r="2" spans="2:15" ht="45.75" customHeight="1">
      <c r="B2" s="302" t="s">
        <v>92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5" spans="3:9" ht="22.5">
      <c r="C5" s="303" t="str">
        <f>seznam!$C$3</f>
        <v>Kategorie starších žáků</v>
      </c>
      <c r="D5" s="303"/>
      <c r="E5" s="303"/>
      <c r="F5" s="303"/>
      <c r="G5" s="303"/>
      <c r="H5" s="303"/>
      <c r="I5" s="303"/>
    </row>
    <row r="6" spans="4:14" ht="17.25">
      <c r="D6" s="298" t="s">
        <v>29</v>
      </c>
      <c r="E6" s="298"/>
      <c r="L6" s="301" t="s">
        <v>52</v>
      </c>
      <c r="M6" s="301"/>
      <c r="N6" s="301"/>
    </row>
    <row r="7" ht="17.25">
      <c r="D7" s="15"/>
    </row>
    <row r="8" ht="3" customHeight="1" thickBot="1"/>
    <row r="9" spans="2:16" s="16" customFormat="1" ht="114" customHeight="1" thickBot="1">
      <c r="B9" s="51"/>
      <c r="C9" s="52" t="s">
        <v>0</v>
      </c>
      <c r="D9" s="53" t="str">
        <f>souteze!$D$7</f>
        <v>Syrovice</v>
      </c>
      <c r="E9" s="53" t="str">
        <f>souteze!$D$8</f>
        <v>Lelekovice</v>
      </c>
      <c r="F9" s="53" t="str">
        <f>souteze!$D$9</f>
        <v>Přísnotice</v>
      </c>
      <c r="G9" s="53" t="str">
        <f>souteze!$D$10</f>
        <v>Kuřim</v>
      </c>
      <c r="H9" s="53" t="str">
        <f>souteze!$D$11</f>
        <v>Březina</v>
      </c>
      <c r="I9" s="53">
        <f>souteze!$D$12</f>
        <v>0</v>
      </c>
      <c r="J9" s="54" t="s">
        <v>31</v>
      </c>
      <c r="K9" s="68" t="s">
        <v>45</v>
      </c>
      <c r="L9" s="55" t="s">
        <v>64</v>
      </c>
      <c r="M9" s="56" t="s">
        <v>41</v>
      </c>
      <c r="N9" s="57" t="s">
        <v>46</v>
      </c>
      <c r="O9" s="67" t="s">
        <v>42</v>
      </c>
      <c r="P9" s="119"/>
    </row>
    <row r="10" spans="2:15" s="16" customFormat="1" ht="18" customHeight="1">
      <c r="B10" s="20">
        <v>1</v>
      </c>
      <c r="C10" s="48" t="str">
        <f>seznam!C7</f>
        <v>Bratčice</v>
      </c>
      <c r="D10" s="48">
        <f>1!K10</f>
        <v>25</v>
      </c>
      <c r="E10" s="154">
        <f>2!K10</f>
        <v>27</v>
      </c>
      <c r="F10" s="154">
        <f>3!K10</f>
        <v>25</v>
      </c>
      <c r="G10" s="154">
        <f>4!K10</f>
        <v>25</v>
      </c>
      <c r="H10" s="154">
        <f>5!K10</f>
        <v>21</v>
      </c>
      <c r="I10" s="154">
        <f>6!K10</f>
        <v>0</v>
      </c>
      <c r="J10" s="59">
        <f aca="true" t="shared" si="0" ref="J10:J24">SUMIF(D10:I10,"&lt;31")</f>
        <v>123</v>
      </c>
      <c r="K10" s="184">
        <f>RANK(J10:J39,J10:J39)</f>
        <v>3</v>
      </c>
      <c r="L10" s="64">
        <f>MIN(D10:H10)</f>
        <v>21</v>
      </c>
      <c r="M10" s="126">
        <f>'body útoky '!Q10</f>
        <v>19.23</v>
      </c>
      <c r="N10" s="124">
        <f>útoky!J10</f>
        <v>100.86</v>
      </c>
      <c r="O10" s="283"/>
    </row>
    <row r="11" spans="2:15" s="16" customFormat="1" ht="18" customHeight="1">
      <c r="B11" s="60">
        <v>2</v>
      </c>
      <c r="C11" s="61" t="str">
        <f>seznam!C8</f>
        <v>Hrušovany</v>
      </c>
      <c r="D11" s="61">
        <f>1!K11</f>
        <v>0</v>
      </c>
      <c r="E11" s="61">
        <f>2!K11</f>
        <v>0</v>
      </c>
      <c r="F11" s="61">
        <f>3!K11</f>
        <v>0</v>
      </c>
      <c r="G11" s="61">
        <f>4!K11</f>
        <v>0</v>
      </c>
      <c r="H11" s="61">
        <f>5!K11</f>
        <v>0</v>
      </c>
      <c r="I11" s="61">
        <f>6!K11</f>
        <v>0</v>
      </c>
      <c r="J11" s="50">
        <f t="shared" si="0"/>
        <v>0</v>
      </c>
      <c r="K11" s="185">
        <f>RANK(J10:J39,J10:J39)</f>
        <v>11</v>
      </c>
      <c r="L11" s="64">
        <f aca="true" t="shared" si="1" ref="L11:L24">MIN(D11:H11)</f>
        <v>0</v>
      </c>
      <c r="M11" s="125">
        <f>'body útoky '!Q11</f>
        <v>120</v>
      </c>
      <c r="N11" s="125">
        <f>útoky!J11</f>
        <v>600</v>
      </c>
      <c r="O11" s="284"/>
    </row>
    <row r="12" spans="2:15" s="16" customFormat="1" ht="18" customHeight="1">
      <c r="B12" s="22">
        <v>3</v>
      </c>
      <c r="C12" s="12" t="str">
        <f>seznam!C9</f>
        <v>Kuřim A</v>
      </c>
      <c r="D12" s="12">
        <f>1!K12</f>
        <v>23</v>
      </c>
      <c r="E12" s="38">
        <f>2!K12</f>
        <v>23</v>
      </c>
      <c r="F12" s="38">
        <f>3!K12</f>
        <v>27</v>
      </c>
      <c r="G12" s="38">
        <f>4!K12</f>
        <v>27</v>
      </c>
      <c r="H12" s="38">
        <f>5!K12</f>
        <v>27</v>
      </c>
      <c r="I12" s="38">
        <f>6!K12</f>
        <v>0</v>
      </c>
      <c r="J12" s="50">
        <f t="shared" si="0"/>
        <v>127</v>
      </c>
      <c r="K12" s="123">
        <f>RANK(J10:J39,J10:J39)</f>
        <v>2</v>
      </c>
      <c r="L12" s="64">
        <f t="shared" si="1"/>
        <v>23</v>
      </c>
      <c r="M12" s="126">
        <f>'body útoky '!Q12</f>
        <v>20.04</v>
      </c>
      <c r="N12" s="126">
        <f>útoky!J12</f>
        <v>102.58999999999999</v>
      </c>
      <c r="O12" s="285"/>
    </row>
    <row r="13" spans="2:15" s="16" customFormat="1" ht="18" customHeight="1">
      <c r="B13" s="60">
        <v>4</v>
      </c>
      <c r="C13" s="61" t="str">
        <f>seznam!C10</f>
        <v>Kuřim B</v>
      </c>
      <c r="D13" s="61">
        <f>1!K13</f>
        <v>0</v>
      </c>
      <c r="E13" s="61">
        <f>2!K13</f>
        <v>17</v>
      </c>
      <c r="F13" s="61">
        <f>3!K13</f>
        <v>19</v>
      </c>
      <c r="G13" s="61">
        <f>4!K13</f>
        <v>23</v>
      </c>
      <c r="H13" s="61">
        <f>5!K13</f>
        <v>23</v>
      </c>
      <c r="I13" s="61">
        <f>6!K13</f>
        <v>0</v>
      </c>
      <c r="J13" s="50">
        <f t="shared" si="0"/>
        <v>82</v>
      </c>
      <c r="K13" s="122">
        <f>RANK(J10:J39,J10:J39)</f>
        <v>4</v>
      </c>
      <c r="L13" s="64">
        <f t="shared" si="1"/>
        <v>0</v>
      </c>
      <c r="M13" s="125">
        <f>'body útoky '!Q13</f>
        <v>120</v>
      </c>
      <c r="N13" s="125">
        <f>útoky!J13</f>
        <v>315.11000000000007</v>
      </c>
      <c r="O13" s="284"/>
    </row>
    <row r="14" spans="2:15" s="16" customFormat="1" ht="18" customHeight="1">
      <c r="B14" s="22">
        <v>5</v>
      </c>
      <c r="C14" s="12" t="str">
        <f>seznam!C11</f>
        <v>Lelekovice A</v>
      </c>
      <c r="D14" s="12">
        <f>1!K14</f>
        <v>30</v>
      </c>
      <c r="E14" s="38">
        <f>2!K14</f>
        <v>30</v>
      </c>
      <c r="F14" s="38">
        <f>3!K14</f>
        <v>30</v>
      </c>
      <c r="G14" s="38">
        <f>4!K14</f>
        <v>30</v>
      </c>
      <c r="H14" s="38">
        <f>5!K14</f>
        <v>25</v>
      </c>
      <c r="I14" s="38">
        <f>6!K14</f>
        <v>0</v>
      </c>
      <c r="J14" s="50">
        <f t="shared" si="0"/>
        <v>145</v>
      </c>
      <c r="K14" s="123">
        <f>RANK(J10:J39,J10:J39)</f>
        <v>1</v>
      </c>
      <c r="L14" s="64">
        <f t="shared" si="1"/>
        <v>25</v>
      </c>
      <c r="M14" s="126">
        <f>'body útoky '!Q14</f>
        <v>23.23</v>
      </c>
      <c r="N14" s="126">
        <f>útoky!J14</f>
        <v>86.87</v>
      </c>
      <c r="O14" s="285"/>
    </row>
    <row r="15" spans="2:15" s="16" customFormat="1" ht="18" customHeight="1">
      <c r="B15" s="60">
        <v>6</v>
      </c>
      <c r="C15" s="61" t="str">
        <f>seznam!C12</f>
        <v>Lelekovice B</v>
      </c>
      <c r="D15" s="61">
        <f>1!K15</f>
        <v>17</v>
      </c>
      <c r="E15" s="61">
        <f>2!K15</f>
        <v>0</v>
      </c>
      <c r="F15" s="61">
        <f>3!K15</f>
        <v>0</v>
      </c>
      <c r="G15" s="61">
        <f>4!K15</f>
        <v>0</v>
      </c>
      <c r="H15" s="61">
        <f>5!K15</f>
        <v>0</v>
      </c>
      <c r="I15" s="61">
        <f>6!K15</f>
        <v>0</v>
      </c>
      <c r="J15" s="50">
        <f t="shared" si="0"/>
        <v>17</v>
      </c>
      <c r="K15" s="122">
        <f>RANK(J10:J39,J10:J39)</f>
        <v>9</v>
      </c>
      <c r="L15" s="64">
        <f t="shared" si="1"/>
        <v>0</v>
      </c>
      <c r="M15" s="125">
        <f>'body útoky '!Q15</f>
        <v>120</v>
      </c>
      <c r="N15" s="125">
        <f>útoky!J15</f>
        <v>524.99</v>
      </c>
      <c r="O15" s="284"/>
    </row>
    <row r="16" spans="2:15" s="16" customFormat="1" ht="18" customHeight="1">
      <c r="B16" s="22">
        <v>7</v>
      </c>
      <c r="C16" s="12" t="str">
        <f>seznam!C13</f>
        <v>Nesvačilka</v>
      </c>
      <c r="D16" s="12">
        <f>1!K16</f>
        <v>0</v>
      </c>
      <c r="E16" s="38">
        <f>2!K16</f>
        <v>19</v>
      </c>
      <c r="F16" s="38">
        <f>3!K16</f>
        <v>23</v>
      </c>
      <c r="G16" s="38">
        <f>4!K16</f>
        <v>21</v>
      </c>
      <c r="H16" s="38">
        <f>5!K16</f>
        <v>4</v>
      </c>
      <c r="I16" s="38">
        <f>6!K16</f>
        <v>0</v>
      </c>
      <c r="J16" s="50">
        <f t="shared" si="0"/>
        <v>67</v>
      </c>
      <c r="K16" s="123">
        <f>RANK(J10:J39,J10:J39)</f>
        <v>6</v>
      </c>
      <c r="L16" s="64">
        <f t="shared" si="1"/>
        <v>0</v>
      </c>
      <c r="M16" s="126">
        <f>'body útoky '!Q16</f>
        <v>120</v>
      </c>
      <c r="N16" s="126">
        <f>útoky!J16</f>
        <v>225.24999999999997</v>
      </c>
      <c r="O16" s="285"/>
    </row>
    <row r="17" spans="2:15" s="16" customFormat="1" ht="18" customHeight="1">
      <c r="B17" s="60">
        <v>8</v>
      </c>
      <c r="C17" s="61" t="str">
        <f>seznam!C14</f>
        <v>Nová Ves A</v>
      </c>
      <c r="D17" s="61">
        <f>1!K17</f>
        <v>0</v>
      </c>
      <c r="E17" s="61">
        <f>2!K17</f>
        <v>0</v>
      </c>
      <c r="F17" s="61">
        <f>3!K17</f>
        <v>0</v>
      </c>
      <c r="G17" s="61">
        <f>4!K17</f>
        <v>0</v>
      </c>
      <c r="H17" s="61">
        <f>5!K17</f>
        <v>0</v>
      </c>
      <c r="I17" s="61">
        <f>6!K17</f>
        <v>0</v>
      </c>
      <c r="J17" s="50">
        <f t="shared" si="0"/>
        <v>0</v>
      </c>
      <c r="K17" s="122">
        <f>RANK(J10:J39,J10:J39)</f>
        <v>11</v>
      </c>
      <c r="L17" s="64">
        <f t="shared" si="1"/>
        <v>0</v>
      </c>
      <c r="M17" s="125">
        <f>'body útoky '!Q17</f>
        <v>120</v>
      </c>
      <c r="N17" s="125">
        <f>útoky!J17</f>
        <v>600</v>
      </c>
      <c r="O17" s="284"/>
    </row>
    <row r="18" spans="2:15" s="16" customFormat="1" ht="18" customHeight="1">
      <c r="B18" s="22">
        <v>9</v>
      </c>
      <c r="C18" s="12" t="str">
        <f>seznam!C15</f>
        <v>Nová Ves B</v>
      </c>
      <c r="D18" s="12">
        <f>1!K18</f>
        <v>0</v>
      </c>
      <c r="E18" s="38">
        <f>2!K18</f>
        <v>0</v>
      </c>
      <c r="F18" s="38">
        <f>3!K18</f>
        <v>0</v>
      </c>
      <c r="G18" s="38">
        <f>4!K18</f>
        <v>0</v>
      </c>
      <c r="H18" s="38">
        <f>5!K18</f>
        <v>0</v>
      </c>
      <c r="I18" s="38">
        <f>6!K18</f>
        <v>0</v>
      </c>
      <c r="J18" s="50">
        <f t="shared" si="0"/>
        <v>0</v>
      </c>
      <c r="K18" s="123">
        <f>RANK(J10:J39,J10:J39)</f>
        <v>11</v>
      </c>
      <c r="L18" s="64">
        <f t="shared" si="1"/>
        <v>0</v>
      </c>
      <c r="M18" s="126">
        <f>'body útoky '!Q18</f>
        <v>120</v>
      </c>
      <c r="N18" s="126">
        <f>útoky!J18</f>
        <v>600</v>
      </c>
      <c r="O18" s="285"/>
    </row>
    <row r="19" spans="2:15" s="16" customFormat="1" ht="18" customHeight="1">
      <c r="B19" s="60">
        <v>10</v>
      </c>
      <c r="C19" s="61" t="str">
        <f>seznam!C16</f>
        <v>Přísnotice</v>
      </c>
      <c r="D19" s="61">
        <f>1!K19</f>
        <v>21</v>
      </c>
      <c r="E19" s="61">
        <f>2!K19</f>
        <v>0</v>
      </c>
      <c r="F19" s="61">
        <f>3!K19</f>
        <v>21</v>
      </c>
      <c r="G19" s="61">
        <f>4!K19</f>
        <v>17</v>
      </c>
      <c r="H19" s="61">
        <f>5!K19</f>
        <v>19</v>
      </c>
      <c r="I19" s="61">
        <f>6!K19</f>
        <v>0</v>
      </c>
      <c r="J19" s="50">
        <f t="shared" si="0"/>
        <v>78</v>
      </c>
      <c r="K19" s="122">
        <f>RANK(J10:J39,J10:J39)</f>
        <v>5</v>
      </c>
      <c r="L19" s="64">
        <f t="shared" si="1"/>
        <v>0</v>
      </c>
      <c r="M19" s="125">
        <f>'body útoky '!Q19</f>
        <v>120</v>
      </c>
      <c r="N19" s="125">
        <f>útoky!J19</f>
        <v>244.14000000000001</v>
      </c>
      <c r="O19" s="284"/>
    </row>
    <row r="20" spans="2:15" s="16" customFormat="1" ht="18" customHeight="1">
      <c r="B20" s="22">
        <v>11</v>
      </c>
      <c r="C20" s="12" t="str">
        <f>seznam!C17</f>
        <v>Říčany u Brna</v>
      </c>
      <c r="D20" s="12">
        <f>1!K20</f>
        <v>0</v>
      </c>
      <c r="E20" s="38">
        <f>2!K20</f>
        <v>0</v>
      </c>
      <c r="F20" s="38">
        <f>3!K20</f>
        <v>0</v>
      </c>
      <c r="G20" s="38">
        <f>4!K20</f>
        <v>0</v>
      </c>
      <c r="H20" s="38">
        <f>5!K20</f>
        <v>0</v>
      </c>
      <c r="I20" s="38">
        <f>6!K20</f>
        <v>0</v>
      </c>
      <c r="J20" s="50">
        <f t="shared" si="0"/>
        <v>0</v>
      </c>
      <c r="K20" s="123">
        <f>RANK(J10:J39,J10:J39)</f>
        <v>11</v>
      </c>
      <c r="L20" s="64">
        <f t="shared" si="1"/>
        <v>0</v>
      </c>
      <c r="M20" s="126">
        <f>'body útoky '!Q20</f>
        <v>120</v>
      </c>
      <c r="N20" s="126">
        <f>útoky!J20</f>
        <v>600</v>
      </c>
      <c r="O20" s="285"/>
    </row>
    <row r="21" spans="2:15" s="16" customFormat="1" ht="18" customHeight="1">
      <c r="B21" s="60">
        <v>12</v>
      </c>
      <c r="C21" s="61" t="str">
        <f>seznam!C18</f>
        <v>Syrovice</v>
      </c>
      <c r="D21" s="61">
        <f>1!K21</f>
        <v>27</v>
      </c>
      <c r="E21" s="61">
        <f>2!K21</f>
        <v>25</v>
      </c>
      <c r="F21" s="61">
        <f>3!K21</f>
        <v>0</v>
      </c>
      <c r="G21" s="61">
        <f>4!K21</f>
        <v>0</v>
      </c>
      <c r="H21" s="61">
        <f>5!K21</f>
        <v>0</v>
      </c>
      <c r="I21" s="61">
        <f>6!K21</f>
        <v>0</v>
      </c>
      <c r="J21" s="50">
        <f t="shared" si="0"/>
        <v>52</v>
      </c>
      <c r="K21" s="122">
        <f>RANK(J10:J39,J10:J39)</f>
        <v>8</v>
      </c>
      <c r="L21" s="64">
        <f t="shared" si="1"/>
        <v>0</v>
      </c>
      <c r="M21" s="125">
        <f>'body útoky '!Q21</f>
        <v>120</v>
      </c>
      <c r="N21" s="125">
        <f>útoky!J21</f>
        <v>400.75</v>
      </c>
      <c r="O21" s="284"/>
    </row>
    <row r="22" spans="2:15" s="16" customFormat="1" ht="18" customHeight="1">
      <c r="B22" s="22">
        <v>13</v>
      </c>
      <c r="C22" s="12" t="str">
        <f>seznam!C19</f>
        <v>Veverská Bítýška</v>
      </c>
      <c r="D22" s="12">
        <f>1!K22</f>
        <v>0</v>
      </c>
      <c r="E22" s="38">
        <f>2!K22</f>
        <v>0</v>
      </c>
      <c r="F22" s="38">
        <f>3!K22</f>
        <v>0</v>
      </c>
      <c r="G22" s="38">
        <f>4!K22</f>
        <v>0</v>
      </c>
      <c r="H22" s="38">
        <f>5!K22</f>
        <v>17</v>
      </c>
      <c r="I22" s="38">
        <f>6!K22</f>
        <v>0</v>
      </c>
      <c r="J22" s="50">
        <f t="shared" si="0"/>
        <v>17</v>
      </c>
      <c r="K22" s="123">
        <f>RANK(J10:J39,J10:J39)</f>
        <v>9</v>
      </c>
      <c r="L22" s="64">
        <f t="shared" si="1"/>
        <v>0</v>
      </c>
      <c r="M22" s="126">
        <f>'body útoky '!Q22</f>
        <v>120</v>
      </c>
      <c r="N22" s="126">
        <f>útoky!J22</f>
        <v>505.26</v>
      </c>
      <c r="O22" s="285"/>
    </row>
    <row r="23" spans="2:15" s="16" customFormat="1" ht="18" customHeight="1">
      <c r="B23" s="60">
        <v>14</v>
      </c>
      <c r="C23" s="61" t="str">
        <f>seznam!C20</f>
        <v>Zbýšov</v>
      </c>
      <c r="D23" s="61">
        <f>1!K23</f>
        <v>19</v>
      </c>
      <c r="E23" s="61">
        <f>2!K23</f>
        <v>21</v>
      </c>
      <c r="F23" s="61">
        <f>3!K23</f>
        <v>0</v>
      </c>
      <c r="G23" s="61">
        <f>4!K23</f>
        <v>19</v>
      </c>
      <c r="H23" s="61">
        <f>5!K23</f>
        <v>0</v>
      </c>
      <c r="I23" s="61">
        <f>6!K23</f>
        <v>0</v>
      </c>
      <c r="J23" s="50">
        <f t="shared" si="0"/>
        <v>59</v>
      </c>
      <c r="K23" s="122">
        <f>RANK(J10:J39,J10:J39)</f>
        <v>7</v>
      </c>
      <c r="L23" s="64">
        <f t="shared" si="1"/>
        <v>0</v>
      </c>
      <c r="M23" s="125">
        <f>'body útoky '!Q23</f>
        <v>120</v>
      </c>
      <c r="N23" s="125">
        <f>útoky!J23</f>
        <v>308.40999999999997</v>
      </c>
      <c r="O23" s="284"/>
    </row>
    <row r="24" spans="2:15" s="16" customFormat="1" ht="18" customHeight="1" thickBot="1">
      <c r="B24" s="49">
        <v>15</v>
      </c>
      <c r="C24" s="159">
        <f>seznam!C21</f>
        <v>0</v>
      </c>
      <c r="D24" s="159">
        <f>1!K24</f>
        <v>0</v>
      </c>
      <c r="E24" s="173">
        <f>2!K24</f>
        <v>0</v>
      </c>
      <c r="F24" s="173">
        <f>3!K24</f>
        <v>0</v>
      </c>
      <c r="G24" s="173">
        <f>4!K24</f>
        <v>0</v>
      </c>
      <c r="H24" s="173">
        <f>5!K24</f>
        <v>0</v>
      </c>
      <c r="I24" s="173">
        <f>6!K24</f>
        <v>0</v>
      </c>
      <c r="J24" s="172">
        <f t="shared" si="0"/>
        <v>0</v>
      </c>
      <c r="K24" s="286">
        <f>RANK(J10:J39,J10:J39)</f>
        <v>11</v>
      </c>
      <c r="L24" s="64">
        <f t="shared" si="1"/>
        <v>0</v>
      </c>
      <c r="M24" s="287">
        <f>'body útoky '!Q24</f>
        <v>120</v>
      </c>
      <c r="N24" s="287">
        <f>útoky!J24</f>
        <v>600</v>
      </c>
      <c r="O24" s="288"/>
    </row>
    <row r="25" spans="2:15" ht="17.2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247"/>
      <c r="N25" s="247"/>
      <c r="O25" s="120"/>
    </row>
    <row r="26" spans="2:15" ht="17.2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247"/>
      <c r="N26" s="247"/>
      <c r="O26" s="120"/>
    </row>
    <row r="27" spans="2:15" ht="17.2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247"/>
      <c r="N27" s="247"/>
      <c r="O27" s="120"/>
    </row>
    <row r="28" spans="2:15" ht="17.2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247"/>
      <c r="N28" s="247"/>
      <c r="O28" s="120"/>
    </row>
    <row r="29" spans="2:15" ht="17.2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247"/>
      <c r="N29" s="247"/>
      <c r="O29" s="120"/>
    </row>
    <row r="30" spans="2:15" ht="17.2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247"/>
      <c r="N30" s="247"/>
      <c r="O30" s="120"/>
    </row>
    <row r="31" spans="2:15" ht="17.2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247"/>
      <c r="N31" s="247"/>
      <c r="O31" s="120"/>
    </row>
    <row r="32" spans="2:15" ht="17.2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247"/>
      <c r="N32" s="247"/>
      <c r="O32" s="120"/>
    </row>
    <row r="33" spans="2:15" ht="17.2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247"/>
      <c r="N33" s="247"/>
      <c r="O33" s="120"/>
    </row>
    <row r="34" spans="2:15" ht="17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247"/>
      <c r="N34" s="247"/>
      <c r="O34" s="120"/>
    </row>
    <row r="35" spans="2:15" ht="17.2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247"/>
      <c r="N35" s="247"/>
      <c r="O35" s="120"/>
    </row>
    <row r="36" spans="2:15" ht="17.2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247"/>
      <c r="N36" s="247"/>
      <c r="O36" s="120"/>
    </row>
    <row r="37" spans="2:15" ht="17.2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247"/>
      <c r="N37" s="247"/>
      <c r="O37" s="120"/>
    </row>
    <row r="38" spans="2:15" ht="17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247"/>
      <c r="N38" s="247"/>
      <c r="O38" s="120"/>
    </row>
    <row r="39" spans="2:15" ht="17.2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247"/>
      <c r="N39" s="247"/>
      <c r="O39" s="120"/>
    </row>
    <row r="40" spans="2:15" ht="1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</row>
  </sheetData>
  <sheetProtection/>
  <mergeCells count="4">
    <mergeCell ref="D6:E6"/>
    <mergeCell ref="L6:N6"/>
    <mergeCell ref="B2:O2"/>
    <mergeCell ref="C5:I5"/>
  </mergeCells>
  <hyperlinks>
    <hyperlink ref="D6" location="úvod!A1" display="úvod"/>
    <hyperlink ref="L6:N6" location="'celkové konecné'!A1" display="'celkové konecné'!A1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47"/>
  <sheetViews>
    <sheetView showGridLines="0" showRowColHeaders="0" showOutlineSymbols="0" zoomScalePageLayoutView="0" workbookViewId="0" topLeftCell="A6">
      <selection activeCell="D6" sqref="D6:E6"/>
    </sheetView>
  </sheetViews>
  <sheetFormatPr defaultColWidth="9.125" defaultRowHeight="12.75"/>
  <cols>
    <col min="1" max="1" width="2.50390625" style="14" customWidth="1"/>
    <col min="2" max="2" width="4.50390625" style="14" customWidth="1"/>
    <col min="3" max="3" width="30.375" style="14" customWidth="1"/>
    <col min="4" max="4" width="10.875" style="14" customWidth="1"/>
    <col min="5" max="9" width="8.00390625" style="14" customWidth="1"/>
    <col min="10" max="10" width="8.625" style="14" customWidth="1"/>
    <col min="11" max="11" width="4.625" style="14" customWidth="1"/>
    <col min="12" max="12" width="5.375" style="14" customWidth="1"/>
    <col min="13" max="13" width="5.50390625" style="14" customWidth="1"/>
    <col min="14" max="14" width="6.50390625" style="14" customWidth="1"/>
    <col min="15" max="15" width="6.875" style="14" customWidth="1"/>
    <col min="16" max="16" width="6.50390625" style="14" customWidth="1"/>
    <col min="17" max="17" width="6.625" style="14" customWidth="1"/>
    <col min="18" max="34" width="5.625" style="14" customWidth="1"/>
    <col min="35" max="16384" width="9.125" style="14" customWidth="1"/>
  </cols>
  <sheetData>
    <row r="1" ht="12" hidden="1"/>
    <row r="2" spans="1:15" ht="45.75" customHeight="1">
      <c r="A2" s="305" t="s">
        <v>78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6"/>
      <c r="N2" s="36"/>
      <c r="O2" s="36"/>
    </row>
    <row r="4" ht="5.25" customHeight="1"/>
    <row r="5" spans="3:9" ht="29.25">
      <c r="C5" s="304" t="str">
        <f>seznam!C3</f>
        <v>Kategorie starších žáků</v>
      </c>
      <c r="D5" s="304"/>
      <c r="E5" s="304"/>
      <c r="F5" s="304"/>
      <c r="G5" s="304"/>
      <c r="H5" s="304"/>
      <c r="I5" s="129"/>
    </row>
    <row r="6" spans="4:5" ht="17.25">
      <c r="D6" s="298" t="s">
        <v>29</v>
      </c>
      <c r="E6" s="298"/>
    </row>
    <row r="7" ht="29.25" customHeight="1">
      <c r="D7" s="15"/>
    </row>
    <row r="8" ht="11.25" customHeight="1" thickBot="1"/>
    <row r="9" spans="2:17" s="46" customFormat="1" ht="102" customHeight="1">
      <c r="B9" s="20"/>
      <c r="C9" s="48" t="s">
        <v>0</v>
      </c>
      <c r="D9" s="249" t="str">
        <f>souteze!$D$7</f>
        <v>Syrovice</v>
      </c>
      <c r="E9" s="249" t="str">
        <f>souteze!$D$8</f>
        <v>Lelekovice</v>
      </c>
      <c r="F9" s="249" t="str">
        <f>souteze!$D$9</f>
        <v>Přísnotice</v>
      </c>
      <c r="G9" s="249" t="str">
        <f>souteze!$D$10</f>
        <v>Kuřim</v>
      </c>
      <c r="H9" s="249" t="str">
        <f>souteze!$D$11</f>
        <v>Březina</v>
      </c>
      <c r="I9" s="249">
        <f>souteze!$D$12</f>
        <v>0</v>
      </c>
      <c r="J9" s="250" t="s">
        <v>43</v>
      </c>
      <c r="K9" s="39"/>
      <c r="L9" s="40"/>
      <c r="M9" s="41"/>
      <c r="N9" s="42"/>
      <c r="O9" s="43"/>
      <c r="P9" s="44"/>
      <c r="Q9" s="45"/>
    </row>
    <row r="10" spans="2:10" s="46" customFormat="1" ht="18" customHeight="1">
      <c r="B10" s="22">
        <v>1</v>
      </c>
      <c r="C10" s="12" t="str">
        <f>seznam!C7</f>
        <v>Bratčice</v>
      </c>
      <c r="D10" s="33">
        <f>1!G10</f>
        <v>20.53</v>
      </c>
      <c r="E10" s="33">
        <f>2!G10</f>
        <v>18.36</v>
      </c>
      <c r="F10" s="33">
        <f>3!G10</f>
        <v>18.02</v>
      </c>
      <c r="G10" s="33">
        <f>4!G10</f>
        <v>24.72</v>
      </c>
      <c r="H10" s="33">
        <f>5!G10</f>
        <v>19.23</v>
      </c>
      <c r="I10" s="33">
        <f>6!G10</f>
        <v>0</v>
      </c>
      <c r="J10" s="251">
        <f aca="true" t="shared" si="0" ref="J10:J24">SUMIF(D10:I10,"&gt;10",D10:I10)</f>
        <v>100.86</v>
      </c>
    </row>
    <row r="11" spans="2:10" s="46" customFormat="1" ht="18" customHeight="1">
      <c r="B11" s="60">
        <v>2</v>
      </c>
      <c r="C11" s="61" t="str">
        <f>seznam!C8</f>
        <v>Hrušovany</v>
      </c>
      <c r="D11" s="62">
        <f>1!G11</f>
        <v>120</v>
      </c>
      <c r="E11" s="62">
        <f>2!G11</f>
        <v>120</v>
      </c>
      <c r="F11" s="62">
        <f>3!G11</f>
        <v>120</v>
      </c>
      <c r="G11" s="62">
        <f>4!G11</f>
        <v>120</v>
      </c>
      <c r="H11" s="62">
        <f>5!G11</f>
        <v>120</v>
      </c>
      <c r="I11" s="62">
        <f>6!G11</f>
        <v>0</v>
      </c>
      <c r="J11" s="252">
        <f t="shared" si="0"/>
        <v>600</v>
      </c>
    </row>
    <row r="12" spans="2:10" s="46" customFormat="1" ht="18" customHeight="1">
      <c r="B12" s="22">
        <v>3</v>
      </c>
      <c r="C12" s="12" t="str">
        <f>seznam!C9</f>
        <v>Kuřim A</v>
      </c>
      <c r="D12" s="33">
        <f>1!G12</f>
        <v>20.04</v>
      </c>
      <c r="E12" s="33">
        <f>2!G12</f>
        <v>21.38</v>
      </c>
      <c r="F12" s="33">
        <f>3!G12</f>
        <v>16.83</v>
      </c>
      <c r="G12" s="33">
        <f>4!G12</f>
        <v>25.85</v>
      </c>
      <c r="H12" s="33">
        <f>5!G12</f>
        <v>18.49</v>
      </c>
      <c r="I12" s="33">
        <f>6!G12</f>
        <v>0</v>
      </c>
      <c r="J12" s="251">
        <f t="shared" si="0"/>
        <v>102.58999999999999</v>
      </c>
    </row>
    <row r="13" spans="2:10" s="46" customFormat="1" ht="18" customHeight="1">
      <c r="B13" s="22">
        <v>4</v>
      </c>
      <c r="C13" s="61" t="str">
        <f>seznam!C10</f>
        <v>Kuřim B</v>
      </c>
      <c r="D13" s="62">
        <f>1!G13</f>
        <v>120</v>
      </c>
      <c r="E13" s="62">
        <f>2!G13</f>
        <v>120</v>
      </c>
      <c r="F13" s="62">
        <f>3!G13</f>
        <v>37.34</v>
      </c>
      <c r="G13" s="62">
        <f>4!G13</f>
        <v>20.92</v>
      </c>
      <c r="H13" s="62">
        <f>5!G13</f>
        <v>16.85</v>
      </c>
      <c r="I13" s="62">
        <f>6!G13</f>
        <v>0</v>
      </c>
      <c r="J13" s="252">
        <f t="shared" si="0"/>
        <v>315.11000000000007</v>
      </c>
    </row>
    <row r="14" spans="2:10" s="46" customFormat="1" ht="18" customHeight="1">
      <c r="B14" s="22">
        <v>5</v>
      </c>
      <c r="C14" s="12" t="str">
        <f>seznam!C11</f>
        <v>Lelekovice A</v>
      </c>
      <c r="D14" s="33">
        <f>1!G14</f>
        <v>16.67</v>
      </c>
      <c r="E14" s="33">
        <f>2!G14</f>
        <v>16.8</v>
      </c>
      <c r="F14" s="33">
        <f>3!G14</f>
        <v>15.1</v>
      </c>
      <c r="G14" s="33">
        <f>4!G14</f>
        <v>15.07</v>
      </c>
      <c r="H14" s="33">
        <f>5!G14</f>
        <v>23.23</v>
      </c>
      <c r="I14" s="33">
        <f>6!G14</f>
        <v>0</v>
      </c>
      <c r="J14" s="251">
        <f t="shared" si="0"/>
        <v>86.87</v>
      </c>
    </row>
    <row r="15" spans="2:10" s="46" customFormat="1" ht="18" customHeight="1">
      <c r="B15" s="60">
        <v>6</v>
      </c>
      <c r="C15" s="61" t="str">
        <f>seznam!C12</f>
        <v>Lelekovice B</v>
      </c>
      <c r="D15" s="62">
        <f>1!G15</f>
        <v>44.99</v>
      </c>
      <c r="E15" s="62">
        <f>2!G15</f>
        <v>120</v>
      </c>
      <c r="F15" s="62">
        <f>3!G15</f>
        <v>120</v>
      </c>
      <c r="G15" s="62">
        <f>4!G15</f>
        <v>120</v>
      </c>
      <c r="H15" s="62">
        <f>5!G15</f>
        <v>120</v>
      </c>
      <c r="I15" s="62">
        <f>6!G15</f>
        <v>0</v>
      </c>
      <c r="J15" s="252">
        <f t="shared" si="0"/>
        <v>524.99</v>
      </c>
    </row>
    <row r="16" spans="2:10" s="46" customFormat="1" ht="18" customHeight="1">
      <c r="B16" s="22">
        <v>7</v>
      </c>
      <c r="C16" s="12" t="str">
        <f>seznam!C13</f>
        <v>Nesvačilka</v>
      </c>
      <c r="D16" s="33">
        <f>1!G16</f>
        <v>120</v>
      </c>
      <c r="E16" s="33">
        <f>2!G16</f>
        <v>24.83</v>
      </c>
      <c r="F16" s="33">
        <f>3!G16</f>
        <v>26.26</v>
      </c>
      <c r="G16" s="33">
        <f>4!G16</f>
        <v>24.72</v>
      </c>
      <c r="H16" s="33">
        <f>5!G16</f>
        <v>29.44</v>
      </c>
      <c r="I16" s="33">
        <f>6!G16</f>
        <v>0</v>
      </c>
      <c r="J16" s="251">
        <f t="shared" si="0"/>
        <v>225.24999999999997</v>
      </c>
    </row>
    <row r="17" spans="2:10" s="46" customFormat="1" ht="18" customHeight="1">
      <c r="B17" s="60">
        <v>8</v>
      </c>
      <c r="C17" s="61" t="str">
        <f>seznam!C14</f>
        <v>Nová Ves A</v>
      </c>
      <c r="D17" s="62">
        <f>1!G17</f>
        <v>120</v>
      </c>
      <c r="E17" s="62">
        <f>2!G17</f>
        <v>120</v>
      </c>
      <c r="F17" s="62">
        <f>3!G17</f>
        <v>120</v>
      </c>
      <c r="G17" s="62">
        <f>4!G17</f>
        <v>120</v>
      </c>
      <c r="H17" s="62">
        <f>5!G17</f>
        <v>120</v>
      </c>
      <c r="I17" s="62">
        <f>6!G17</f>
        <v>0</v>
      </c>
      <c r="J17" s="252">
        <f t="shared" si="0"/>
        <v>600</v>
      </c>
    </row>
    <row r="18" spans="2:10" s="46" customFormat="1" ht="18" customHeight="1">
      <c r="B18" s="22">
        <v>9</v>
      </c>
      <c r="C18" s="12" t="str">
        <f>seznam!C15</f>
        <v>Nová Ves B</v>
      </c>
      <c r="D18" s="33">
        <f>1!G18</f>
        <v>120</v>
      </c>
      <c r="E18" s="33">
        <f>2!G18</f>
        <v>120</v>
      </c>
      <c r="F18" s="33">
        <f>3!G18</f>
        <v>120</v>
      </c>
      <c r="G18" s="33">
        <f>4!G18</f>
        <v>120</v>
      </c>
      <c r="H18" s="33">
        <f>5!G18</f>
        <v>120</v>
      </c>
      <c r="I18" s="33">
        <f>6!G18</f>
        <v>0</v>
      </c>
      <c r="J18" s="251">
        <f t="shared" si="0"/>
        <v>600</v>
      </c>
    </row>
    <row r="19" spans="2:10" s="46" customFormat="1" ht="18" customHeight="1">
      <c r="B19" s="60">
        <v>10</v>
      </c>
      <c r="C19" s="61" t="str">
        <f>seznam!C16</f>
        <v>Přísnotice</v>
      </c>
      <c r="D19" s="62">
        <f>1!G19</f>
        <v>27.87</v>
      </c>
      <c r="E19" s="62">
        <f>2!G19</f>
        <v>120</v>
      </c>
      <c r="F19" s="62">
        <f>3!G19</f>
        <v>32.36</v>
      </c>
      <c r="G19" s="62">
        <f>4!G19</f>
        <v>36.73</v>
      </c>
      <c r="H19" s="62">
        <f>5!G19</f>
        <v>27.18</v>
      </c>
      <c r="I19" s="62">
        <f>6!G19</f>
        <v>0</v>
      </c>
      <c r="J19" s="252">
        <f t="shared" si="0"/>
        <v>244.14000000000001</v>
      </c>
    </row>
    <row r="20" spans="2:10" s="46" customFormat="1" ht="18" customHeight="1">
      <c r="B20" s="22">
        <v>11</v>
      </c>
      <c r="C20" s="12" t="str">
        <f>seznam!C17</f>
        <v>Říčany u Brna</v>
      </c>
      <c r="D20" s="33">
        <f>1!G20</f>
        <v>120</v>
      </c>
      <c r="E20" s="33">
        <f>2!G20</f>
        <v>120</v>
      </c>
      <c r="F20" s="33">
        <f>3!G20</f>
        <v>120</v>
      </c>
      <c r="G20" s="33">
        <f>4!G20</f>
        <v>120</v>
      </c>
      <c r="H20" s="33">
        <f>5!G20</f>
        <v>120</v>
      </c>
      <c r="I20" s="33">
        <f>6!G20</f>
        <v>0</v>
      </c>
      <c r="J20" s="251">
        <f t="shared" si="0"/>
        <v>600</v>
      </c>
    </row>
    <row r="21" spans="2:10" s="46" customFormat="1" ht="18" customHeight="1">
      <c r="B21" s="60">
        <v>12</v>
      </c>
      <c r="C21" s="61" t="str">
        <f>seznam!C18</f>
        <v>Syrovice</v>
      </c>
      <c r="D21" s="62">
        <f>1!G21</f>
        <v>17.51</v>
      </c>
      <c r="E21" s="62">
        <f>2!G21</f>
        <v>23.24</v>
      </c>
      <c r="F21" s="62">
        <f>3!G21</f>
        <v>120</v>
      </c>
      <c r="G21" s="62">
        <f>4!G21</f>
        <v>120</v>
      </c>
      <c r="H21" s="62">
        <f>5!G21</f>
        <v>120</v>
      </c>
      <c r="I21" s="62">
        <f>6!G21</f>
        <v>0</v>
      </c>
      <c r="J21" s="252">
        <f t="shared" si="0"/>
        <v>400.75</v>
      </c>
    </row>
    <row r="22" spans="2:10" s="46" customFormat="1" ht="18" customHeight="1">
      <c r="B22" s="22">
        <v>13</v>
      </c>
      <c r="C22" s="12" t="str">
        <f>seznam!C19</f>
        <v>Veverská Bítýška</v>
      </c>
      <c r="D22" s="33">
        <f>1!G22</f>
        <v>120</v>
      </c>
      <c r="E22" s="33">
        <f>2!G22</f>
        <v>120</v>
      </c>
      <c r="F22" s="33">
        <f>3!G22</f>
        <v>120</v>
      </c>
      <c r="G22" s="33">
        <f>4!G22</f>
        <v>120</v>
      </c>
      <c r="H22" s="33">
        <f>5!G22</f>
        <v>25.26</v>
      </c>
      <c r="I22" s="33">
        <f>6!G22</f>
        <v>0</v>
      </c>
      <c r="J22" s="251">
        <f t="shared" si="0"/>
        <v>505.26</v>
      </c>
    </row>
    <row r="23" spans="2:10" s="46" customFormat="1" ht="18" customHeight="1">
      <c r="B23" s="60">
        <v>14</v>
      </c>
      <c r="C23" s="61" t="str">
        <f>seznam!C20</f>
        <v>Zbýšov</v>
      </c>
      <c r="D23" s="62">
        <f>1!G23</f>
        <v>27.7</v>
      </c>
      <c r="E23" s="62">
        <f>2!G23</f>
        <v>20.83</v>
      </c>
      <c r="F23" s="62">
        <f>3!G23</f>
        <v>120</v>
      </c>
      <c r="G23" s="62">
        <f>4!G23</f>
        <v>19.88</v>
      </c>
      <c r="H23" s="62">
        <f>5!G23</f>
        <v>120</v>
      </c>
      <c r="I23" s="62">
        <f>6!G23</f>
        <v>0</v>
      </c>
      <c r="J23" s="252">
        <f t="shared" si="0"/>
        <v>308.40999999999997</v>
      </c>
    </row>
    <row r="24" spans="2:10" s="46" customFormat="1" ht="18" customHeight="1" thickBot="1">
      <c r="B24" s="49">
        <v>15</v>
      </c>
      <c r="C24" s="159">
        <f>seznam!C21</f>
        <v>0</v>
      </c>
      <c r="D24" s="248">
        <f>1!G24</f>
        <v>120</v>
      </c>
      <c r="E24" s="248">
        <f>2!G24</f>
        <v>120</v>
      </c>
      <c r="F24" s="248">
        <f>3!G24</f>
        <v>120</v>
      </c>
      <c r="G24" s="248">
        <f>4!G24</f>
        <v>120</v>
      </c>
      <c r="H24" s="248">
        <f>5!G24</f>
        <v>120</v>
      </c>
      <c r="I24" s="248">
        <f>6!G24</f>
        <v>0</v>
      </c>
      <c r="J24" s="253">
        <f t="shared" si="0"/>
        <v>600</v>
      </c>
    </row>
    <row r="25" spans="2:10" s="47" customFormat="1" ht="17.25">
      <c r="B25" s="120"/>
      <c r="C25" s="120"/>
      <c r="D25" s="247"/>
      <c r="E25" s="247"/>
      <c r="F25" s="247"/>
      <c r="G25" s="247"/>
      <c r="H25" s="247"/>
      <c r="I25" s="247"/>
      <c r="J25" s="247"/>
    </row>
    <row r="26" spans="2:10" s="47" customFormat="1" ht="17.25">
      <c r="B26" s="120"/>
      <c r="C26" s="120"/>
      <c r="D26" s="247"/>
      <c r="E26" s="247"/>
      <c r="F26" s="247"/>
      <c r="G26" s="247"/>
      <c r="H26" s="247"/>
      <c r="I26" s="247"/>
      <c r="J26" s="247"/>
    </row>
    <row r="27" spans="2:10" s="47" customFormat="1" ht="17.25">
      <c r="B27" s="120"/>
      <c r="C27" s="120"/>
      <c r="D27" s="247"/>
      <c r="E27" s="247"/>
      <c r="F27" s="247"/>
      <c r="G27" s="247"/>
      <c r="H27" s="247"/>
      <c r="I27" s="247"/>
      <c r="J27" s="247"/>
    </row>
    <row r="28" spans="2:10" s="47" customFormat="1" ht="17.25">
      <c r="B28" s="120"/>
      <c r="C28" s="120"/>
      <c r="D28" s="247"/>
      <c r="E28" s="247"/>
      <c r="F28" s="247"/>
      <c r="G28" s="247"/>
      <c r="H28" s="247"/>
      <c r="I28" s="247"/>
      <c r="J28" s="247"/>
    </row>
    <row r="29" spans="2:10" s="47" customFormat="1" ht="17.25">
      <c r="B29" s="120"/>
      <c r="C29" s="120"/>
      <c r="D29" s="247"/>
      <c r="E29" s="247"/>
      <c r="F29" s="247"/>
      <c r="G29" s="247"/>
      <c r="H29" s="247"/>
      <c r="I29" s="247"/>
      <c r="J29" s="247"/>
    </row>
    <row r="30" spans="2:10" s="47" customFormat="1" ht="17.25">
      <c r="B30" s="120"/>
      <c r="C30" s="120"/>
      <c r="D30" s="247"/>
      <c r="E30" s="247"/>
      <c r="F30" s="247"/>
      <c r="G30" s="247"/>
      <c r="H30" s="247"/>
      <c r="I30" s="247"/>
      <c r="J30" s="247"/>
    </row>
    <row r="31" spans="2:10" s="47" customFormat="1" ht="17.25">
      <c r="B31" s="120"/>
      <c r="C31" s="120"/>
      <c r="D31" s="247"/>
      <c r="E31" s="247"/>
      <c r="F31" s="247"/>
      <c r="G31" s="247"/>
      <c r="H31" s="247"/>
      <c r="I31" s="247"/>
      <c r="J31" s="247"/>
    </row>
    <row r="32" spans="2:10" s="47" customFormat="1" ht="17.25">
      <c r="B32" s="120"/>
      <c r="C32" s="120"/>
      <c r="D32" s="247"/>
      <c r="E32" s="247"/>
      <c r="F32" s="247"/>
      <c r="G32" s="247"/>
      <c r="H32" s="247"/>
      <c r="I32" s="247"/>
      <c r="J32" s="247"/>
    </row>
    <row r="33" spans="2:10" s="47" customFormat="1" ht="17.25">
      <c r="B33" s="120"/>
      <c r="C33" s="120"/>
      <c r="D33" s="247"/>
      <c r="E33" s="247"/>
      <c r="F33" s="247"/>
      <c r="G33" s="247"/>
      <c r="H33" s="247"/>
      <c r="I33" s="247"/>
      <c r="J33" s="247"/>
    </row>
    <row r="34" spans="2:10" s="47" customFormat="1" ht="17.25">
      <c r="B34" s="120"/>
      <c r="C34" s="120"/>
      <c r="D34" s="247"/>
      <c r="E34" s="247"/>
      <c r="F34" s="247"/>
      <c r="G34" s="247"/>
      <c r="H34" s="247"/>
      <c r="I34" s="247"/>
      <c r="J34" s="247"/>
    </row>
    <row r="35" spans="2:10" s="47" customFormat="1" ht="17.25">
      <c r="B35" s="120"/>
      <c r="C35" s="120"/>
      <c r="D35" s="247"/>
      <c r="E35" s="247"/>
      <c r="F35" s="247"/>
      <c r="G35" s="247"/>
      <c r="H35" s="247"/>
      <c r="I35" s="247"/>
      <c r="J35" s="247"/>
    </row>
    <row r="36" spans="2:10" s="47" customFormat="1" ht="17.25">
      <c r="B36" s="120"/>
      <c r="C36" s="120"/>
      <c r="D36" s="247"/>
      <c r="E36" s="247"/>
      <c r="F36" s="247"/>
      <c r="G36" s="247"/>
      <c r="H36" s="247"/>
      <c r="I36" s="247"/>
      <c r="J36" s="247"/>
    </row>
    <row r="37" spans="2:10" s="47" customFormat="1" ht="17.25">
      <c r="B37" s="120"/>
      <c r="C37" s="120"/>
      <c r="D37" s="247"/>
      <c r="E37" s="247"/>
      <c r="F37" s="247"/>
      <c r="G37" s="247"/>
      <c r="H37" s="247"/>
      <c r="I37" s="247"/>
      <c r="J37" s="247"/>
    </row>
    <row r="38" spans="2:10" s="47" customFormat="1" ht="17.25">
      <c r="B38" s="120"/>
      <c r="C38" s="120"/>
      <c r="D38" s="247"/>
      <c r="E38" s="247"/>
      <c r="F38" s="247"/>
      <c r="G38" s="247"/>
      <c r="H38" s="247"/>
      <c r="I38" s="247"/>
      <c r="J38" s="247"/>
    </row>
    <row r="39" spans="2:10" s="47" customFormat="1" ht="17.25">
      <c r="B39" s="120"/>
      <c r="C39" s="120"/>
      <c r="D39" s="247"/>
      <c r="E39" s="247"/>
      <c r="F39" s="247"/>
      <c r="G39" s="247"/>
      <c r="H39" s="247"/>
      <c r="I39" s="247"/>
      <c r="J39" s="247"/>
    </row>
    <row r="40" spans="2:10" s="47" customFormat="1" ht="12">
      <c r="B40" s="14"/>
      <c r="C40" s="14"/>
      <c r="D40" s="14"/>
      <c r="E40" s="14"/>
      <c r="F40" s="14"/>
      <c r="G40" s="14"/>
      <c r="H40" s="14"/>
      <c r="I40" s="14"/>
      <c r="J40" s="14"/>
    </row>
    <row r="41" spans="2:10" s="47" customFormat="1" ht="12">
      <c r="B41" s="14"/>
      <c r="C41" s="14"/>
      <c r="D41" s="14"/>
      <c r="E41" s="14"/>
      <c r="F41" s="14"/>
      <c r="G41" s="14"/>
      <c r="H41" s="14"/>
      <c r="I41" s="14"/>
      <c r="J41" s="14"/>
    </row>
    <row r="42" spans="2:10" s="47" customFormat="1" ht="12">
      <c r="B42" s="14"/>
      <c r="C42" s="14"/>
      <c r="D42" s="14"/>
      <c r="E42" s="14"/>
      <c r="F42" s="14"/>
      <c r="G42" s="14"/>
      <c r="H42" s="14"/>
      <c r="I42" s="14"/>
      <c r="J42" s="14"/>
    </row>
    <row r="43" spans="2:10" s="47" customFormat="1" ht="12">
      <c r="B43" s="14"/>
      <c r="C43" s="14"/>
      <c r="D43" s="14"/>
      <c r="E43" s="14"/>
      <c r="F43" s="14"/>
      <c r="G43" s="14"/>
      <c r="H43" s="14"/>
      <c r="I43" s="14"/>
      <c r="J43" s="14"/>
    </row>
    <row r="44" spans="2:10" s="47" customFormat="1" ht="12">
      <c r="B44" s="14"/>
      <c r="C44" s="14"/>
      <c r="D44" s="14"/>
      <c r="E44" s="14"/>
      <c r="F44" s="14"/>
      <c r="G44" s="14"/>
      <c r="H44" s="14"/>
      <c r="I44" s="14"/>
      <c r="J44" s="14"/>
    </row>
    <row r="45" spans="2:10" s="47" customFormat="1" ht="12">
      <c r="B45" s="14"/>
      <c r="C45" s="14"/>
      <c r="D45" s="14"/>
      <c r="E45" s="14"/>
      <c r="F45" s="14"/>
      <c r="G45" s="14"/>
      <c r="H45" s="14"/>
      <c r="I45" s="14"/>
      <c r="J45" s="14"/>
    </row>
    <row r="46" spans="2:10" s="47" customFormat="1" ht="12">
      <c r="B46" s="14"/>
      <c r="C46" s="14"/>
      <c r="D46" s="14"/>
      <c r="E46" s="14"/>
      <c r="F46" s="14"/>
      <c r="G46" s="14"/>
      <c r="H46" s="14"/>
      <c r="I46" s="14"/>
      <c r="J46" s="14"/>
    </row>
    <row r="47" spans="2:10" s="47" customFormat="1" ht="12">
      <c r="B47" s="14"/>
      <c r="C47" s="14"/>
      <c r="D47" s="14"/>
      <c r="E47" s="14"/>
      <c r="F47" s="14"/>
      <c r="G47" s="14"/>
      <c r="H47" s="14"/>
      <c r="I47" s="14"/>
      <c r="J47" s="14"/>
    </row>
    <row r="48" spans="2:10" s="47" customFormat="1" ht="12">
      <c r="B48" s="14"/>
      <c r="C48" s="14"/>
      <c r="D48" s="14"/>
      <c r="E48" s="14"/>
      <c r="F48" s="14"/>
      <c r="G48" s="14"/>
      <c r="H48" s="14"/>
      <c r="I48" s="14"/>
      <c r="J48" s="14"/>
    </row>
    <row r="49" spans="2:10" s="47" customFormat="1" ht="12">
      <c r="B49" s="14"/>
      <c r="C49" s="14"/>
      <c r="D49" s="14"/>
      <c r="E49" s="14"/>
      <c r="F49" s="14"/>
      <c r="G49" s="14"/>
      <c r="H49" s="14"/>
      <c r="I49" s="14"/>
      <c r="J49" s="14"/>
    </row>
    <row r="50" spans="2:10" s="47" customFormat="1" ht="12">
      <c r="B50" s="14"/>
      <c r="C50" s="14"/>
      <c r="D50" s="14"/>
      <c r="E50" s="14"/>
      <c r="F50" s="14"/>
      <c r="G50" s="14"/>
      <c r="H50" s="14"/>
      <c r="I50" s="14"/>
      <c r="J50" s="14"/>
    </row>
    <row r="51" spans="2:10" s="47" customFormat="1" ht="12">
      <c r="B51" s="14"/>
      <c r="C51" s="14"/>
      <c r="D51" s="14"/>
      <c r="E51" s="14"/>
      <c r="F51" s="14"/>
      <c r="G51" s="14"/>
      <c r="H51" s="14"/>
      <c r="I51" s="14"/>
      <c r="J51" s="14"/>
    </row>
    <row r="52" spans="2:10" s="47" customFormat="1" ht="12">
      <c r="B52" s="14"/>
      <c r="C52" s="14"/>
      <c r="D52" s="14"/>
      <c r="E52" s="14"/>
      <c r="F52" s="14"/>
      <c r="G52" s="14"/>
      <c r="H52" s="14"/>
      <c r="I52" s="14"/>
      <c r="J52" s="14"/>
    </row>
    <row r="53" spans="2:10" s="47" customFormat="1" ht="12">
      <c r="B53" s="14"/>
      <c r="C53" s="14"/>
      <c r="D53" s="14"/>
      <c r="E53" s="14"/>
      <c r="F53" s="14"/>
      <c r="G53" s="14"/>
      <c r="H53" s="14"/>
      <c r="I53" s="14"/>
      <c r="J53" s="14"/>
    </row>
    <row r="54" spans="2:10" s="47" customFormat="1" ht="12">
      <c r="B54" s="14"/>
      <c r="C54" s="14"/>
      <c r="D54" s="14"/>
      <c r="E54" s="14"/>
      <c r="F54" s="14"/>
      <c r="G54" s="14"/>
      <c r="H54" s="14"/>
      <c r="I54" s="14"/>
      <c r="J54" s="14"/>
    </row>
    <row r="55" spans="2:10" s="47" customFormat="1" ht="12">
      <c r="B55" s="14"/>
      <c r="C55" s="14"/>
      <c r="D55" s="14"/>
      <c r="E55" s="14"/>
      <c r="F55" s="14"/>
      <c r="G55" s="14"/>
      <c r="H55" s="14"/>
      <c r="I55" s="14"/>
      <c r="J55" s="14"/>
    </row>
    <row r="56" spans="2:10" s="47" customFormat="1" ht="12">
      <c r="B56" s="14"/>
      <c r="C56" s="14"/>
      <c r="D56" s="14"/>
      <c r="E56" s="14"/>
      <c r="F56" s="14"/>
      <c r="G56" s="14"/>
      <c r="H56" s="14"/>
      <c r="I56" s="14"/>
      <c r="J56" s="14"/>
    </row>
    <row r="57" spans="2:10" s="47" customFormat="1" ht="12">
      <c r="B57" s="14"/>
      <c r="C57" s="14"/>
      <c r="D57" s="14"/>
      <c r="E57" s="14"/>
      <c r="F57" s="14"/>
      <c r="G57" s="14"/>
      <c r="H57" s="14"/>
      <c r="I57" s="14"/>
      <c r="J57" s="14"/>
    </row>
    <row r="58" spans="2:10" s="47" customFormat="1" ht="12">
      <c r="B58" s="14"/>
      <c r="C58" s="14"/>
      <c r="D58" s="14"/>
      <c r="E58" s="14"/>
      <c r="F58" s="14"/>
      <c r="G58" s="14"/>
      <c r="H58" s="14"/>
      <c r="I58" s="14"/>
      <c r="J58" s="14"/>
    </row>
    <row r="59" spans="2:10" s="47" customFormat="1" ht="12">
      <c r="B59" s="14"/>
      <c r="C59" s="14"/>
      <c r="D59" s="14"/>
      <c r="E59" s="14"/>
      <c r="F59" s="14"/>
      <c r="G59" s="14"/>
      <c r="H59" s="14"/>
      <c r="I59" s="14"/>
      <c r="J59" s="14"/>
    </row>
    <row r="60" spans="2:10" s="47" customFormat="1" ht="12">
      <c r="B60" s="14"/>
      <c r="C60" s="14"/>
      <c r="D60" s="14"/>
      <c r="E60" s="14"/>
      <c r="F60" s="14"/>
      <c r="G60" s="14"/>
      <c r="H60" s="14"/>
      <c r="I60" s="14"/>
      <c r="J60" s="14"/>
    </row>
    <row r="61" spans="2:10" s="47" customFormat="1" ht="12">
      <c r="B61" s="14"/>
      <c r="C61" s="14"/>
      <c r="D61" s="14"/>
      <c r="E61" s="14"/>
      <c r="F61" s="14"/>
      <c r="G61" s="14"/>
      <c r="H61" s="14"/>
      <c r="I61" s="14"/>
      <c r="J61" s="14"/>
    </row>
    <row r="62" spans="2:10" s="47" customFormat="1" ht="12">
      <c r="B62" s="14"/>
      <c r="C62" s="14"/>
      <c r="D62" s="14"/>
      <c r="E62" s="14"/>
      <c r="F62" s="14"/>
      <c r="G62" s="14"/>
      <c r="H62" s="14"/>
      <c r="I62" s="14"/>
      <c r="J62" s="14"/>
    </row>
    <row r="63" spans="2:10" s="47" customFormat="1" ht="12">
      <c r="B63" s="14"/>
      <c r="C63" s="14"/>
      <c r="D63" s="14"/>
      <c r="E63" s="14"/>
      <c r="F63" s="14"/>
      <c r="G63" s="14"/>
      <c r="H63" s="14"/>
      <c r="I63" s="14"/>
      <c r="J63" s="14"/>
    </row>
    <row r="64" spans="2:10" s="47" customFormat="1" ht="12">
      <c r="B64" s="14"/>
      <c r="C64" s="14"/>
      <c r="D64" s="14"/>
      <c r="E64" s="14"/>
      <c r="F64" s="14"/>
      <c r="G64" s="14"/>
      <c r="H64" s="14"/>
      <c r="I64" s="14"/>
      <c r="J64" s="14"/>
    </row>
    <row r="65" spans="2:10" s="47" customFormat="1" ht="12">
      <c r="B65" s="14"/>
      <c r="C65" s="14"/>
      <c r="D65" s="14"/>
      <c r="E65" s="14"/>
      <c r="F65" s="14"/>
      <c r="G65" s="14"/>
      <c r="H65" s="14"/>
      <c r="I65" s="14"/>
      <c r="J65" s="14"/>
    </row>
    <row r="66" spans="2:10" s="47" customFormat="1" ht="12">
      <c r="B66" s="14"/>
      <c r="C66" s="14"/>
      <c r="D66" s="14"/>
      <c r="E66" s="14"/>
      <c r="F66" s="14"/>
      <c r="G66" s="14"/>
      <c r="H66" s="14"/>
      <c r="I66" s="14"/>
      <c r="J66" s="14"/>
    </row>
    <row r="67" spans="2:10" s="47" customFormat="1" ht="12">
      <c r="B67" s="14"/>
      <c r="C67" s="14"/>
      <c r="D67" s="14"/>
      <c r="E67" s="14"/>
      <c r="F67" s="14"/>
      <c r="G67" s="14"/>
      <c r="H67" s="14"/>
      <c r="I67" s="14"/>
      <c r="J67" s="14"/>
    </row>
    <row r="68" spans="2:10" s="47" customFormat="1" ht="12">
      <c r="B68" s="14"/>
      <c r="C68" s="14"/>
      <c r="D68" s="14"/>
      <c r="E68" s="14"/>
      <c r="F68" s="14"/>
      <c r="G68" s="14"/>
      <c r="H68" s="14"/>
      <c r="I68" s="14"/>
      <c r="J68" s="14"/>
    </row>
    <row r="69" spans="2:10" s="47" customFormat="1" ht="12">
      <c r="B69" s="14"/>
      <c r="C69" s="14"/>
      <c r="D69" s="14"/>
      <c r="E69" s="14"/>
      <c r="F69" s="14"/>
      <c r="G69" s="14"/>
      <c r="H69" s="14"/>
      <c r="I69" s="14"/>
      <c r="J69" s="14"/>
    </row>
    <row r="70" spans="2:10" s="47" customFormat="1" ht="12">
      <c r="B70" s="14"/>
      <c r="C70" s="14"/>
      <c r="D70" s="14"/>
      <c r="E70" s="14"/>
      <c r="F70" s="14"/>
      <c r="G70" s="14"/>
      <c r="H70" s="14"/>
      <c r="I70" s="14"/>
      <c r="J70" s="14"/>
    </row>
    <row r="71" spans="2:10" s="47" customFormat="1" ht="12">
      <c r="B71" s="14"/>
      <c r="C71" s="14"/>
      <c r="D71" s="14"/>
      <c r="E71" s="14"/>
      <c r="F71" s="14"/>
      <c r="G71" s="14"/>
      <c r="H71" s="14"/>
      <c r="I71" s="14"/>
      <c r="J71" s="14"/>
    </row>
    <row r="72" spans="2:10" s="47" customFormat="1" ht="12">
      <c r="B72" s="14"/>
      <c r="C72" s="14"/>
      <c r="D72" s="14"/>
      <c r="E72" s="14"/>
      <c r="F72" s="14"/>
      <c r="G72" s="14"/>
      <c r="H72" s="14"/>
      <c r="I72" s="14"/>
      <c r="J72" s="14"/>
    </row>
    <row r="73" spans="2:10" s="47" customFormat="1" ht="12">
      <c r="B73" s="14"/>
      <c r="C73" s="14"/>
      <c r="D73" s="14"/>
      <c r="E73" s="14"/>
      <c r="F73" s="14"/>
      <c r="G73" s="14"/>
      <c r="H73" s="14"/>
      <c r="I73" s="14"/>
      <c r="J73" s="14"/>
    </row>
    <row r="74" spans="2:10" s="47" customFormat="1" ht="12">
      <c r="B74" s="14"/>
      <c r="C74" s="14"/>
      <c r="D74" s="14"/>
      <c r="E74" s="14"/>
      <c r="F74" s="14"/>
      <c r="G74" s="14"/>
      <c r="H74" s="14"/>
      <c r="I74" s="14"/>
      <c r="J74" s="14"/>
    </row>
    <row r="75" spans="2:10" s="47" customFormat="1" ht="12">
      <c r="B75" s="14"/>
      <c r="C75" s="14"/>
      <c r="D75" s="14"/>
      <c r="E75" s="14"/>
      <c r="F75" s="14"/>
      <c r="G75" s="14"/>
      <c r="H75" s="14"/>
      <c r="I75" s="14"/>
      <c r="J75" s="14"/>
    </row>
    <row r="76" spans="2:10" s="47" customFormat="1" ht="12">
      <c r="B76" s="14"/>
      <c r="C76" s="14"/>
      <c r="D76" s="14"/>
      <c r="E76" s="14"/>
      <c r="F76" s="14"/>
      <c r="G76" s="14"/>
      <c r="H76" s="14"/>
      <c r="I76" s="14"/>
      <c r="J76" s="14"/>
    </row>
    <row r="77" spans="2:10" s="47" customFormat="1" ht="12">
      <c r="B77" s="14"/>
      <c r="C77" s="14"/>
      <c r="D77" s="14"/>
      <c r="E77" s="14"/>
      <c r="F77" s="14"/>
      <c r="G77" s="14"/>
      <c r="H77" s="14"/>
      <c r="I77" s="14"/>
      <c r="J77" s="14"/>
    </row>
    <row r="78" spans="2:10" s="47" customFormat="1" ht="12">
      <c r="B78" s="14"/>
      <c r="C78" s="14"/>
      <c r="D78" s="14"/>
      <c r="E78" s="14"/>
      <c r="F78" s="14"/>
      <c r="G78" s="14"/>
      <c r="H78" s="14"/>
      <c r="I78" s="14"/>
      <c r="J78" s="14"/>
    </row>
    <row r="79" spans="2:10" s="47" customFormat="1" ht="12">
      <c r="B79" s="14"/>
      <c r="C79" s="14"/>
      <c r="D79" s="14"/>
      <c r="E79" s="14"/>
      <c r="F79" s="14"/>
      <c r="G79" s="14"/>
      <c r="H79" s="14"/>
      <c r="I79" s="14"/>
      <c r="J79" s="14"/>
    </row>
    <row r="80" spans="2:10" s="47" customFormat="1" ht="12">
      <c r="B80" s="14"/>
      <c r="C80" s="14"/>
      <c r="D80" s="14"/>
      <c r="E80" s="14"/>
      <c r="F80" s="14"/>
      <c r="G80" s="14"/>
      <c r="H80" s="14"/>
      <c r="I80" s="14"/>
      <c r="J80" s="14"/>
    </row>
    <row r="81" spans="2:10" s="47" customFormat="1" ht="12">
      <c r="B81" s="14"/>
      <c r="C81" s="14"/>
      <c r="D81" s="14"/>
      <c r="E81" s="14"/>
      <c r="F81" s="14"/>
      <c r="G81" s="14"/>
      <c r="H81" s="14"/>
      <c r="I81" s="14"/>
      <c r="J81" s="14"/>
    </row>
    <row r="82" spans="2:10" s="47" customFormat="1" ht="12">
      <c r="B82" s="14"/>
      <c r="C82" s="14"/>
      <c r="D82" s="14"/>
      <c r="E82" s="14"/>
      <c r="F82" s="14"/>
      <c r="G82" s="14"/>
      <c r="H82" s="14"/>
      <c r="I82" s="14"/>
      <c r="J82" s="14"/>
    </row>
    <row r="83" spans="2:10" s="47" customFormat="1" ht="12">
      <c r="B83" s="14"/>
      <c r="C83" s="14"/>
      <c r="D83" s="14"/>
      <c r="E83" s="14"/>
      <c r="F83" s="14"/>
      <c r="G83" s="14"/>
      <c r="H83" s="14"/>
      <c r="I83" s="14"/>
      <c r="J83" s="14"/>
    </row>
    <row r="84" spans="2:10" s="47" customFormat="1" ht="12">
      <c r="B84" s="14"/>
      <c r="C84" s="14"/>
      <c r="D84" s="14"/>
      <c r="E84" s="14"/>
      <c r="F84" s="14"/>
      <c r="G84" s="14"/>
      <c r="H84" s="14"/>
      <c r="I84" s="14"/>
      <c r="J84" s="14"/>
    </row>
    <row r="85" spans="2:10" s="47" customFormat="1" ht="12">
      <c r="B85" s="14"/>
      <c r="C85" s="14"/>
      <c r="D85" s="14"/>
      <c r="E85" s="14"/>
      <c r="F85" s="14"/>
      <c r="G85" s="14"/>
      <c r="H85" s="14"/>
      <c r="I85" s="14"/>
      <c r="J85" s="14"/>
    </row>
    <row r="86" spans="2:10" s="47" customFormat="1" ht="12">
      <c r="B86" s="14"/>
      <c r="C86" s="14"/>
      <c r="D86" s="14"/>
      <c r="E86" s="14"/>
      <c r="F86" s="14"/>
      <c r="G86" s="14"/>
      <c r="H86" s="14"/>
      <c r="I86" s="14"/>
      <c r="J86" s="14"/>
    </row>
    <row r="87" spans="2:10" s="47" customFormat="1" ht="12">
      <c r="B87" s="14"/>
      <c r="C87" s="14"/>
      <c r="D87" s="14"/>
      <c r="E87" s="14"/>
      <c r="F87" s="14"/>
      <c r="G87" s="14"/>
      <c r="H87" s="14"/>
      <c r="I87" s="14"/>
      <c r="J87" s="14"/>
    </row>
    <row r="88" spans="2:10" s="47" customFormat="1" ht="12">
      <c r="B88" s="14"/>
      <c r="C88" s="14"/>
      <c r="D88" s="14"/>
      <c r="E88" s="14"/>
      <c r="F88" s="14"/>
      <c r="G88" s="14"/>
      <c r="H88" s="14"/>
      <c r="I88" s="14"/>
      <c r="J88" s="14"/>
    </row>
    <row r="89" spans="2:10" s="47" customFormat="1" ht="12">
      <c r="B89" s="14"/>
      <c r="C89" s="14"/>
      <c r="D89" s="14"/>
      <c r="E89" s="14"/>
      <c r="F89" s="14"/>
      <c r="G89" s="14"/>
      <c r="H89" s="14"/>
      <c r="I89" s="14"/>
      <c r="J89" s="14"/>
    </row>
    <row r="90" spans="2:10" s="47" customFormat="1" ht="12">
      <c r="B90" s="14"/>
      <c r="C90" s="14"/>
      <c r="D90" s="14"/>
      <c r="E90" s="14"/>
      <c r="F90" s="14"/>
      <c r="G90" s="14"/>
      <c r="H90" s="14"/>
      <c r="I90" s="14"/>
      <c r="J90" s="14"/>
    </row>
    <row r="91" spans="2:10" s="47" customFormat="1" ht="12">
      <c r="B91" s="14"/>
      <c r="C91" s="14"/>
      <c r="D91" s="14"/>
      <c r="E91" s="14"/>
      <c r="F91" s="14"/>
      <c r="G91" s="14"/>
      <c r="H91" s="14"/>
      <c r="I91" s="14"/>
      <c r="J91" s="14"/>
    </row>
    <row r="92" spans="2:10" s="47" customFormat="1" ht="12">
      <c r="B92" s="14"/>
      <c r="C92" s="14"/>
      <c r="D92" s="14"/>
      <c r="E92" s="14"/>
      <c r="F92" s="14"/>
      <c r="G92" s="14"/>
      <c r="H92" s="14"/>
      <c r="I92" s="14"/>
      <c r="J92" s="14"/>
    </row>
    <row r="93" spans="2:10" s="47" customFormat="1" ht="12">
      <c r="B93" s="14"/>
      <c r="C93" s="14"/>
      <c r="D93" s="14"/>
      <c r="E93" s="14"/>
      <c r="F93" s="14"/>
      <c r="G93" s="14"/>
      <c r="H93" s="14"/>
      <c r="I93" s="14"/>
      <c r="J93" s="14"/>
    </row>
    <row r="94" spans="2:10" s="47" customFormat="1" ht="12">
      <c r="B94" s="14"/>
      <c r="C94" s="14"/>
      <c r="D94" s="14"/>
      <c r="E94" s="14"/>
      <c r="F94" s="14"/>
      <c r="G94" s="14"/>
      <c r="H94" s="14"/>
      <c r="I94" s="14"/>
      <c r="J94" s="14"/>
    </row>
    <row r="95" spans="2:10" s="47" customFormat="1" ht="12">
      <c r="B95" s="14"/>
      <c r="C95" s="14"/>
      <c r="D95" s="14"/>
      <c r="E95" s="14"/>
      <c r="F95" s="14"/>
      <c r="G95" s="14"/>
      <c r="H95" s="14"/>
      <c r="I95" s="14"/>
      <c r="J95" s="14"/>
    </row>
    <row r="96" spans="2:10" s="47" customFormat="1" ht="12">
      <c r="B96" s="14"/>
      <c r="C96" s="14"/>
      <c r="D96" s="14"/>
      <c r="E96" s="14"/>
      <c r="F96" s="14"/>
      <c r="G96" s="14"/>
      <c r="H96" s="14"/>
      <c r="I96" s="14"/>
      <c r="J96" s="14"/>
    </row>
    <row r="97" spans="2:10" s="47" customFormat="1" ht="12">
      <c r="B97" s="14"/>
      <c r="C97" s="14"/>
      <c r="D97" s="14"/>
      <c r="E97" s="14"/>
      <c r="F97" s="14"/>
      <c r="G97" s="14"/>
      <c r="H97" s="14"/>
      <c r="I97" s="14"/>
      <c r="J97" s="14"/>
    </row>
    <row r="98" spans="2:10" s="47" customFormat="1" ht="12">
      <c r="B98" s="14"/>
      <c r="C98" s="14"/>
      <c r="D98" s="14"/>
      <c r="E98" s="14"/>
      <c r="F98" s="14"/>
      <c r="G98" s="14"/>
      <c r="H98" s="14"/>
      <c r="I98" s="14"/>
      <c r="J98" s="14"/>
    </row>
    <row r="99" spans="2:10" s="47" customFormat="1" ht="12">
      <c r="B99" s="14"/>
      <c r="C99" s="14"/>
      <c r="D99" s="14"/>
      <c r="E99" s="14"/>
      <c r="F99" s="14"/>
      <c r="G99" s="14"/>
      <c r="H99" s="14"/>
      <c r="I99" s="14"/>
      <c r="J99" s="14"/>
    </row>
    <row r="100" spans="2:10" s="47" customFormat="1" ht="12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s="47" customFormat="1" ht="12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s="47" customFormat="1" ht="12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s="47" customFormat="1" ht="12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s="47" customFormat="1" ht="12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s="47" customFormat="1" ht="12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s="47" customFormat="1" ht="12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s="47" customFormat="1" ht="12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s="47" customFormat="1" ht="12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s="47" customFormat="1" ht="12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s="47" customFormat="1" ht="12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s="47" customFormat="1" ht="12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s="47" customFormat="1" ht="12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s="47" customFormat="1" ht="12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s="47" customFormat="1" ht="12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s="47" customFormat="1" ht="12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s="47" customFormat="1" ht="12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s="47" customFormat="1" ht="12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s="47" customFormat="1" ht="12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s="47" customFormat="1" ht="12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s="47" customFormat="1" ht="12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s="47" customFormat="1" ht="12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s="47" customFormat="1" ht="12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s="47" customFormat="1" ht="12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s="47" customFormat="1" ht="12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s="47" customFormat="1" ht="12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s="47" customFormat="1" ht="12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s="47" customFormat="1" ht="12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s="47" customFormat="1" ht="12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s="47" customFormat="1" ht="12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47" customFormat="1" ht="12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47" customFormat="1" ht="12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47" customFormat="1" ht="12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47" customFormat="1" ht="12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s="47" customFormat="1" ht="12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s="47" customFormat="1" ht="12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s="47" customFormat="1" ht="12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s="47" customFormat="1" ht="12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s="47" customFormat="1" ht="12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s="47" customFormat="1" ht="12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s="47" customFormat="1" ht="12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s="47" customFormat="1" ht="12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s="47" customFormat="1" ht="12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s="47" customFormat="1" ht="12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s="47" customFormat="1" ht="12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s="47" customFormat="1" ht="12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s="47" customFormat="1" ht="12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s="47" customFormat="1" ht="12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s="47" customFormat="1" ht="12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s="47" customFormat="1" ht="12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s="47" customFormat="1" ht="12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s="47" customFormat="1" ht="12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s="47" customFormat="1" ht="12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s="47" customFormat="1" ht="12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s="47" customFormat="1" ht="12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s="47" customFormat="1" ht="12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s="47" customFormat="1" ht="12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s="47" customFormat="1" ht="12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s="47" customFormat="1" ht="12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s="47" customFormat="1" ht="12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s="47" customFormat="1" ht="12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s="47" customFormat="1" ht="12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s="47" customFormat="1" ht="12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s="47" customFormat="1" ht="12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s="47" customFormat="1" ht="12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s="47" customFormat="1" ht="12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s="47" customFormat="1" ht="12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s="47" customFormat="1" ht="12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s="47" customFormat="1" ht="12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s="47" customFormat="1" ht="12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s="47" customFormat="1" ht="12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s="47" customFormat="1" ht="12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s="47" customFormat="1" ht="12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s="47" customFormat="1" ht="12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s="47" customFormat="1" ht="12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s="47" customFormat="1" ht="12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s="47" customFormat="1" ht="12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s="47" customFormat="1" ht="12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s="47" customFormat="1" ht="12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s="47" customFormat="1" ht="12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s="47" customFormat="1" ht="12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s="47" customFormat="1" ht="12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s="47" customFormat="1" ht="12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s="47" customFormat="1" ht="12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s="47" customFormat="1" ht="12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s="47" customFormat="1" ht="12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s="47" customFormat="1" ht="12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s="47" customFormat="1" ht="12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s="47" customFormat="1" ht="12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s="47" customFormat="1" ht="12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s="47" customFormat="1" ht="12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s="47" customFormat="1" ht="12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s="47" customFormat="1" ht="12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s="47" customFormat="1" ht="12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s="47" customFormat="1" ht="12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s="47" customFormat="1" ht="12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s="47" customFormat="1" ht="12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s="47" customFormat="1" ht="12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s="47" customFormat="1" ht="12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s="47" customFormat="1" ht="12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s="47" customFormat="1" ht="12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s="47" customFormat="1" ht="12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s="47" customFormat="1" ht="12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s="47" customFormat="1" ht="12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s="47" customFormat="1" ht="12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s="47" customFormat="1" ht="12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s="47" customFormat="1" ht="12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s="47" customFormat="1" ht="12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s="47" customFormat="1" ht="12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s="47" customFormat="1" ht="12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s="47" customFormat="1" ht="12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s="47" customFormat="1" ht="12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s="47" customFormat="1" ht="12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s="47" customFormat="1" ht="12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s="47" customFormat="1" ht="12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s="47" customFormat="1" ht="12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s="47" customFormat="1" ht="12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s="47" customFormat="1" ht="12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s="47" customFormat="1" ht="12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s="47" customFormat="1" ht="12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s="47" customFormat="1" ht="12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s="47" customFormat="1" ht="12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s="47" customFormat="1" ht="12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s="47" customFormat="1" ht="12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s="47" customFormat="1" ht="12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s="47" customFormat="1" ht="12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s="47" customFormat="1" ht="12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s="47" customFormat="1" ht="12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s="47" customFormat="1" ht="12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s="47" customFormat="1" ht="12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s="47" customFormat="1" ht="12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s="47" customFormat="1" ht="12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s="47" customFormat="1" ht="12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s="47" customFormat="1" ht="12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s="47" customFormat="1" ht="12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s="47" customFormat="1" ht="12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s="47" customFormat="1" ht="12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s="47" customFormat="1" ht="12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s="47" customFormat="1" ht="12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s="47" customFormat="1" ht="12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s="47" customFormat="1" ht="12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s="47" customFormat="1" ht="12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s="47" customFormat="1" ht="12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s="47" customFormat="1" ht="12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s="47" customFormat="1" ht="12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s="47" customFormat="1" ht="12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s="47" customFormat="1" ht="12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s="47" customFormat="1" ht="12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s="47" customFormat="1" ht="12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s="47" customFormat="1" ht="12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s="47" customFormat="1" ht="12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s="47" customFormat="1" ht="12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s="47" customFormat="1" ht="12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s="47" customFormat="1" ht="12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s="47" customFormat="1" ht="12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s="47" customFormat="1" ht="12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s="47" customFormat="1" ht="12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s="47" customFormat="1" ht="12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s="47" customFormat="1" ht="12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s="47" customFormat="1" ht="12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s="47" customFormat="1" ht="12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s="47" customFormat="1" ht="12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s="47" customFormat="1" ht="12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s="47" customFormat="1" ht="12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s="47" customFormat="1" ht="12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s="47" customFormat="1" ht="12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s="47" customFormat="1" ht="12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s="47" customFormat="1" ht="12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s="47" customFormat="1" ht="12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s="47" customFormat="1" ht="12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s="47" customFormat="1" ht="12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s="47" customFormat="1" ht="12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s="47" customFormat="1" ht="12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s="47" customFormat="1" ht="12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s="47" customFormat="1" ht="12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s="47" customFormat="1" ht="12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s="47" customFormat="1" ht="12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s="47" customFormat="1" ht="12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s="47" customFormat="1" ht="12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s="47" customFormat="1" ht="12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s="47" customFormat="1" ht="12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s="47" customFormat="1" ht="12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s="47" customFormat="1" ht="12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s="47" customFormat="1" ht="12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s="47" customFormat="1" ht="12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s="47" customFormat="1" ht="12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s="47" customFormat="1" ht="12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s="47" customFormat="1" ht="12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s="47" customFormat="1" ht="12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s="47" customFormat="1" ht="12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s="47" customFormat="1" ht="12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s="47" customFormat="1" ht="12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s="47" customFormat="1" ht="12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s="47" customFormat="1" ht="12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s="47" customFormat="1" ht="12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s="47" customFormat="1" ht="12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s="47" customFormat="1" ht="12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s="47" customFormat="1" ht="12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s="47" customFormat="1" ht="12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s="47" customFormat="1" ht="12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s="47" customFormat="1" ht="12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s="47" customFormat="1" ht="12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s="47" customFormat="1" ht="12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s="47" customFormat="1" ht="12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s="47" customFormat="1" ht="12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s="47" customFormat="1" ht="12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s="47" customFormat="1" ht="12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s="47" customFormat="1" ht="12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s="47" customFormat="1" ht="12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s="47" customFormat="1" ht="12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s="47" customFormat="1" ht="12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s="47" customFormat="1" ht="12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s="47" customFormat="1" ht="12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s="47" customFormat="1" ht="12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s="47" customFormat="1" ht="12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s="47" customFormat="1" ht="12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s="47" customFormat="1" ht="12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s="47" customFormat="1" ht="12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s="47" customFormat="1" ht="12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s="47" customFormat="1" ht="12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s="47" customFormat="1" ht="12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s="47" customFormat="1" ht="12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s="47" customFormat="1" ht="12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s="47" customFormat="1" ht="12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s="47" customFormat="1" ht="12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s="47" customFormat="1" ht="12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s="47" customFormat="1" ht="12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s="47" customFormat="1" ht="12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s="47" customFormat="1" ht="12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s="47" customFormat="1" ht="12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s="47" customFormat="1" ht="12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s="47" customFormat="1" ht="12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s="47" customFormat="1" ht="12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s="47" customFormat="1" ht="12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s="47" customFormat="1" ht="12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s="47" customFormat="1" ht="12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s="47" customFormat="1" ht="12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s="47" customFormat="1" ht="12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s="47" customFormat="1" ht="12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s="47" customFormat="1" ht="12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s="47" customFormat="1" ht="12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s="47" customFormat="1" ht="12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s="47" customFormat="1" ht="12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s="47" customFormat="1" ht="12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s="47" customFormat="1" ht="12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s="47" customFormat="1" ht="12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s="47" customFormat="1" ht="12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s="47" customFormat="1" ht="12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s="47" customFormat="1" ht="12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s="47" customFormat="1" ht="12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s="47" customFormat="1" ht="12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s="47" customFormat="1" ht="12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s="47" customFormat="1" ht="12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s="47" customFormat="1" ht="12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s="47" customFormat="1" ht="12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s="47" customFormat="1" ht="12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s="47" customFormat="1" ht="12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s="47" customFormat="1" ht="12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s="47" customFormat="1" ht="12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s="47" customFormat="1" ht="12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s="47" customFormat="1" ht="12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s="47" customFormat="1" ht="12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s="47" customFormat="1" ht="12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s="47" customFormat="1" ht="12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s="47" customFormat="1" ht="12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s="47" customFormat="1" ht="12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s="47" customFormat="1" ht="12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s="47" customFormat="1" ht="12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s="47" customFormat="1" ht="12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s="47" customFormat="1" ht="12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s="47" customFormat="1" ht="12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s="47" customFormat="1" ht="12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s="47" customFormat="1" ht="12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s="47" customFormat="1" ht="12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s="47" customFormat="1" ht="12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s="47" customFormat="1" ht="12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s="47" customFormat="1" ht="12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s="47" customFormat="1" ht="12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s="47" customFormat="1" ht="12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s="47" customFormat="1" ht="12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s="47" customFormat="1" ht="12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s="47" customFormat="1" ht="12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s="47" customFormat="1" ht="12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s="47" customFormat="1" ht="12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s="47" customFormat="1" ht="12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s="47" customFormat="1" ht="12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s="47" customFormat="1" ht="12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s="47" customFormat="1" ht="12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s="47" customFormat="1" ht="12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s="47" customFormat="1" ht="12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s="47" customFormat="1" ht="12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s="47" customFormat="1" ht="12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s="47" customFormat="1" ht="12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s="47" customFormat="1" ht="12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s="47" customFormat="1" ht="12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s="47" customFormat="1" ht="12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s="47" customFormat="1" ht="12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s="47" customFormat="1" ht="12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s="47" customFormat="1" ht="12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s="47" customFormat="1" ht="12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s="47" customFormat="1" ht="12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s="47" customFormat="1" ht="12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s="47" customFormat="1" ht="12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s="47" customFormat="1" ht="12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s="47" customFormat="1" ht="12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s="47" customFormat="1" ht="12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s="47" customFormat="1" ht="12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s="47" customFormat="1" ht="12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s="47" customFormat="1" ht="12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s="47" customFormat="1" ht="12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s="47" customFormat="1" ht="12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s="47" customFormat="1" ht="12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s="47" customFormat="1" ht="12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s="47" customFormat="1" ht="12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s="47" customFormat="1" ht="12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s="47" customFormat="1" ht="12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s="47" customFormat="1" ht="12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s="47" customFormat="1" ht="12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s="47" customFormat="1" ht="12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s="47" customFormat="1" ht="12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s="47" customFormat="1" ht="12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s="47" customFormat="1" ht="12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s="47" customFormat="1" ht="12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s="47" customFormat="1" ht="12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s="47" customFormat="1" ht="12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s="47" customFormat="1" ht="12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s="47" customFormat="1" ht="12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s="47" customFormat="1" ht="12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s="47" customFormat="1" ht="12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s="47" customFormat="1" ht="12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s="47" customFormat="1" ht="12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s="47" customFormat="1" ht="12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s="47" customFormat="1" ht="12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s="47" customFormat="1" ht="12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s="47" customFormat="1" ht="12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s="47" customFormat="1" ht="12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s="47" customFormat="1" ht="12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s="47" customFormat="1" ht="12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s="47" customFormat="1" ht="12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s="47" customFormat="1" ht="12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s="47" customFormat="1" ht="12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s="47" customFormat="1" ht="12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s="47" customFormat="1" ht="12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s="47" customFormat="1" ht="12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s="47" customFormat="1" ht="12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s="47" customFormat="1" ht="12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s="47" customFormat="1" ht="12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s="47" customFormat="1" ht="12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s="47" customFormat="1" ht="12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s="47" customFormat="1" ht="12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s="47" customFormat="1" ht="12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s="47" customFormat="1" ht="12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s="47" customFormat="1" ht="12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s="47" customFormat="1" ht="12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s="47" customFormat="1" ht="12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s="47" customFormat="1" ht="12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s="47" customFormat="1" ht="12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s="47" customFormat="1" ht="12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s="47" customFormat="1" ht="12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s="47" customFormat="1" ht="12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s="47" customFormat="1" ht="12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s="47" customFormat="1" ht="12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s="47" customFormat="1" ht="12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s="47" customFormat="1" ht="12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s="47" customFormat="1" ht="12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s="47" customFormat="1" ht="12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s="47" customFormat="1" ht="12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s="47" customFormat="1" ht="12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s="47" customFormat="1" ht="12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s="47" customFormat="1" ht="12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s="47" customFormat="1" ht="12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s="47" customFormat="1" ht="12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s="47" customFormat="1" ht="12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s="47" customFormat="1" ht="12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s="47" customFormat="1" ht="12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s="47" customFormat="1" ht="12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s="47" customFormat="1" ht="12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s="47" customFormat="1" ht="12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s="47" customFormat="1" ht="12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s="47" customFormat="1" ht="12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s="47" customFormat="1" ht="12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s="47" customFormat="1" ht="12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s="47" customFormat="1" ht="12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s="47" customFormat="1" ht="12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s="47" customFormat="1" ht="12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s="47" customFormat="1" ht="12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s="47" customFormat="1" ht="12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s="47" customFormat="1" ht="12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s="47" customFormat="1" ht="12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s="47" customFormat="1" ht="12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s="47" customFormat="1" ht="12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s="47" customFormat="1" ht="12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s="47" customFormat="1" ht="12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s="47" customFormat="1" ht="12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s="47" customFormat="1" ht="12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s="47" customFormat="1" ht="12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2:10" s="47" customFormat="1" ht="12"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2:10" s="47" customFormat="1" ht="12"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2:10" s="47" customFormat="1" ht="12"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2:10" s="47" customFormat="1" ht="12"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2:10" s="47" customFormat="1" ht="12"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2:10" s="47" customFormat="1" ht="12"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2:10" s="47" customFormat="1" ht="12"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2:10" s="47" customFormat="1" ht="12"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2:10" s="47" customFormat="1" ht="12"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2:10" s="47" customFormat="1" ht="12"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2:10" s="47" customFormat="1" ht="12"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2:10" s="47" customFormat="1" ht="12"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2:10" s="47" customFormat="1" ht="12"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2:10" s="47" customFormat="1" ht="12"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2:10" s="47" customFormat="1" ht="12"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2:10" s="47" customFormat="1" ht="12"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2:10" s="47" customFormat="1" ht="12"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2:10" s="47" customFormat="1" ht="12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2:10" s="47" customFormat="1" ht="12"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2:10" s="47" customFormat="1" ht="12"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2:10" s="47" customFormat="1" ht="12"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2:10" s="47" customFormat="1" ht="12"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2:10" s="47" customFormat="1" ht="12"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2:10" s="47" customFormat="1" ht="12"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2:10" s="47" customFormat="1" ht="12"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2:10" s="47" customFormat="1" ht="12"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2:10" s="47" customFormat="1" ht="12"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2:10" s="47" customFormat="1" ht="12"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2:10" s="47" customFormat="1" ht="12"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2:10" s="47" customFormat="1" ht="12"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2:10" s="47" customFormat="1" ht="12"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2:10" s="47" customFormat="1" ht="12"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2:10" s="47" customFormat="1" ht="12"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2:10" s="47" customFormat="1" ht="12"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2:10" s="47" customFormat="1" ht="12"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2:10" s="47" customFormat="1" ht="12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2:10" s="47" customFormat="1" ht="12"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2:10" s="47" customFormat="1" ht="12"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2:10" s="47" customFormat="1" ht="12"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2:10" s="47" customFormat="1" ht="12"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2:10" s="47" customFormat="1" ht="12"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2:10" s="47" customFormat="1" ht="12"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2:10" s="47" customFormat="1" ht="12"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2:10" s="47" customFormat="1" ht="12"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2:10" s="47" customFormat="1" ht="12"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2:10" s="47" customFormat="1" ht="12"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2:10" s="47" customFormat="1" ht="12"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2:10" s="47" customFormat="1" ht="12"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2:10" s="47" customFormat="1" ht="12"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2:10" s="47" customFormat="1" ht="12"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2:10" s="47" customFormat="1" ht="12"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2:10" s="47" customFormat="1" ht="12"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2:10" s="47" customFormat="1" ht="12"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2:10" s="47" customFormat="1" ht="12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2:10" s="47" customFormat="1" ht="12"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2:10" s="47" customFormat="1" ht="12"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2:10" s="47" customFormat="1" ht="12"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2:10" s="47" customFormat="1" ht="12"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2:10" s="47" customFormat="1" ht="12"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2:10" s="47" customFormat="1" ht="12"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2:10" s="47" customFormat="1" ht="12"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2:10" s="47" customFormat="1" ht="12"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2:10" s="47" customFormat="1" ht="12"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2:10" s="47" customFormat="1" ht="12"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2:10" s="47" customFormat="1" ht="12"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2:10" s="47" customFormat="1" ht="12"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2:10" s="47" customFormat="1" ht="12"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2:10" s="47" customFormat="1" ht="12"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2:10" s="47" customFormat="1" ht="12"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2:10" s="47" customFormat="1" ht="12"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2:10" s="47" customFormat="1" ht="12"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2:10" s="47" customFormat="1" ht="12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2:10" s="47" customFormat="1" ht="12"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2:10" s="47" customFormat="1" ht="12"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2:10" s="47" customFormat="1" ht="12"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2:10" s="47" customFormat="1" ht="12"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2:10" s="47" customFormat="1" ht="12"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2:10" s="47" customFormat="1" ht="12"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2:10" s="47" customFormat="1" ht="12"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2:10" s="47" customFormat="1" ht="12"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2:10" s="47" customFormat="1" ht="12"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2:10" s="47" customFormat="1" ht="12"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2:10" s="47" customFormat="1" ht="12"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2:10" s="47" customFormat="1" ht="12"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2:10" s="47" customFormat="1" ht="12"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2:10" s="47" customFormat="1" ht="12"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2:10" s="47" customFormat="1" ht="12"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2:10" s="47" customFormat="1" ht="12"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2:10" s="47" customFormat="1" ht="12"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2:10" s="47" customFormat="1" ht="12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2:10" s="47" customFormat="1" ht="12"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2:10" s="47" customFormat="1" ht="12"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2:10" s="47" customFormat="1" ht="12"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2:10" s="47" customFormat="1" ht="12"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2:10" s="47" customFormat="1" ht="12"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2:10" s="47" customFormat="1" ht="12"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2:10" s="47" customFormat="1" ht="12"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2:10" s="47" customFormat="1" ht="12"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2:10" s="47" customFormat="1" ht="12"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2:10" s="47" customFormat="1" ht="12"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2:10" s="47" customFormat="1" ht="12"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2:10" s="47" customFormat="1" ht="12"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2:10" s="47" customFormat="1" ht="12"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2:10" s="47" customFormat="1" ht="12"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2:10" s="47" customFormat="1" ht="12"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2:10" s="47" customFormat="1" ht="12"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2:10" s="47" customFormat="1" ht="12"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2:10" s="47" customFormat="1" ht="12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2:10" s="47" customFormat="1" ht="12"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2:10" s="47" customFormat="1" ht="12"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2:10" s="47" customFormat="1" ht="12"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2:10" s="47" customFormat="1" ht="12"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2:10" s="47" customFormat="1" ht="12"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2:10" s="47" customFormat="1" ht="12"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2:10" s="47" customFormat="1" ht="12"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2:10" s="47" customFormat="1" ht="12"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2:10" s="47" customFormat="1" ht="12"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2:10" s="47" customFormat="1" ht="12"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2:10" s="47" customFormat="1" ht="12"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2:10" s="47" customFormat="1" ht="12"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2:10" s="47" customFormat="1" ht="12"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2:10" s="47" customFormat="1" ht="12"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2:10" s="47" customFormat="1" ht="12"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2:10" s="47" customFormat="1" ht="12"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2:10" s="47" customFormat="1" ht="12"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2:10" s="47" customFormat="1" ht="12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2:10" s="47" customFormat="1" ht="12"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2:10" s="47" customFormat="1" ht="12"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2:10" s="47" customFormat="1" ht="12"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2:10" s="47" customFormat="1" ht="12"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2:10" s="47" customFormat="1" ht="12"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2:10" s="47" customFormat="1" ht="12"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2:10" s="47" customFormat="1" ht="12"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2:10" s="47" customFormat="1" ht="12"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2:10" s="47" customFormat="1" ht="12"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2:10" s="47" customFormat="1" ht="12"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2:10" s="47" customFormat="1" ht="12"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2:10" s="47" customFormat="1" ht="12"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2:10" s="47" customFormat="1" ht="12"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2:10" s="47" customFormat="1" ht="12"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2:10" s="47" customFormat="1" ht="12"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2:10" s="47" customFormat="1" ht="12"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2:10" s="47" customFormat="1" ht="12"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2:10" s="47" customFormat="1" ht="12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2:10" s="47" customFormat="1" ht="12"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2:10" s="47" customFormat="1" ht="12"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2:10" s="47" customFormat="1" ht="12"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2:10" s="47" customFormat="1" ht="12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s="47" customFormat="1" ht="12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s="47" customFormat="1" ht="12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s="47" customFormat="1" ht="12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s="47" customFormat="1" ht="12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s="47" customFormat="1" ht="12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0" s="47" customFormat="1" ht="12"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2:10" s="47" customFormat="1" ht="12"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2:10" s="47" customFormat="1" ht="12"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2:10" s="47" customFormat="1" ht="12"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2:10" s="47" customFormat="1" ht="12"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2:10" s="47" customFormat="1" ht="12"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2:10" s="47" customFormat="1" ht="12"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2:10" s="47" customFormat="1" ht="12"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2:10" s="47" customFormat="1" ht="12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2:10" s="47" customFormat="1" ht="12"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2:10" s="47" customFormat="1" ht="12"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2:10" s="47" customFormat="1" ht="12"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2:10" s="47" customFormat="1" ht="12"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2:10" s="47" customFormat="1" ht="12"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2:10" s="47" customFormat="1" ht="12"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2:10" s="47" customFormat="1" ht="12"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2:10" s="47" customFormat="1" ht="12"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2:10" s="47" customFormat="1" ht="12"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2:10" s="47" customFormat="1" ht="12"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2:10" s="47" customFormat="1" ht="12"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2:10" s="47" customFormat="1" ht="12"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2:10" s="47" customFormat="1" ht="12"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2:10" s="47" customFormat="1" ht="12"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2:10" s="47" customFormat="1" ht="12"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2:10" s="47" customFormat="1" ht="12"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2:10" s="47" customFormat="1" ht="12"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2:10" s="47" customFormat="1" ht="12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2:10" s="47" customFormat="1" ht="12"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2:10" s="47" customFormat="1" ht="12"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2:10" s="47" customFormat="1" ht="12"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2:10" s="47" customFormat="1" ht="12"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2:10" s="47" customFormat="1" ht="12"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2:10" s="47" customFormat="1" ht="12"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2:10" s="47" customFormat="1" ht="12"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2:10" s="47" customFormat="1" ht="12"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2:10" s="47" customFormat="1" ht="12"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2:10" s="47" customFormat="1" ht="12"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2:10" s="47" customFormat="1" ht="12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0" s="47" customFormat="1" ht="12"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2:10" s="47" customFormat="1" ht="12"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2:10" s="47" customFormat="1" ht="12"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2:10" s="47" customFormat="1" ht="12"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2:10" s="47" customFormat="1" ht="12"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2:10" s="47" customFormat="1" ht="12"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2:10" s="47" customFormat="1" ht="12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2:10" s="47" customFormat="1" ht="12"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2:10" s="47" customFormat="1" ht="12"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2:10" s="47" customFormat="1" ht="12"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2:10" s="47" customFormat="1" ht="12"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2:10" s="47" customFormat="1" ht="12"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2:10" s="47" customFormat="1" ht="12"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2:10" s="47" customFormat="1" ht="12"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2:10" s="47" customFormat="1" ht="12"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2:10" s="47" customFormat="1" ht="12"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2:10" s="47" customFormat="1" ht="12"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2:10" s="47" customFormat="1" ht="12"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2:10" s="47" customFormat="1" ht="12"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2:10" s="47" customFormat="1" ht="12"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2:10" s="47" customFormat="1" ht="12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0" s="47" customFormat="1" ht="12"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2:10" s="47" customFormat="1" ht="12"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2:10" s="47" customFormat="1" ht="12"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2:10" s="47" customFormat="1" ht="12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2:10" s="47" customFormat="1" ht="12"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2:10" s="47" customFormat="1" ht="12"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2:10" s="47" customFormat="1" ht="12"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2:10" s="47" customFormat="1" ht="12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s="47" customFormat="1" ht="12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s="47" customFormat="1" ht="12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s="47" customFormat="1" ht="12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s="47" customFormat="1" ht="12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s="47" customFormat="1" ht="12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0" s="47" customFormat="1" ht="12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0" s="47" customFormat="1" ht="12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0" s="47" customFormat="1" ht="12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0" s="47" customFormat="1" ht="12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0" s="47" customFormat="1" ht="12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0" s="47" customFormat="1" ht="12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0" s="47" customFormat="1" ht="12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0" s="47" customFormat="1" ht="12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0" s="47" customFormat="1" ht="12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0" s="47" customFormat="1" ht="12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0" s="47" customFormat="1" ht="12"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2:10" s="47" customFormat="1" ht="12"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2:10" s="47" customFormat="1" ht="12"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2:10" s="47" customFormat="1" ht="12"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2:10" s="47" customFormat="1" ht="12"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2:10" s="47" customFormat="1" ht="12"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2:10" s="47" customFormat="1" ht="12"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2:10" s="47" customFormat="1" ht="12"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2:10" s="47" customFormat="1" ht="12"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2:10" s="47" customFormat="1" ht="12"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2:10" s="47" customFormat="1" ht="12"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2:10" s="47" customFormat="1" ht="12"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2:10" s="47" customFormat="1" ht="12"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2:10" s="47" customFormat="1" ht="12"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2:10" s="47" customFormat="1" ht="12"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2:10" s="47" customFormat="1" ht="12"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2:10" s="47" customFormat="1" ht="12">
      <c r="B747" s="14"/>
      <c r="C747" s="14"/>
      <c r="D747" s="14"/>
      <c r="E747" s="14"/>
      <c r="F747" s="14"/>
      <c r="G747" s="14"/>
      <c r="H747" s="14"/>
      <c r="I747" s="14"/>
      <c r="J747" s="14"/>
    </row>
  </sheetData>
  <sheetProtection/>
  <mergeCells count="3">
    <mergeCell ref="D6:E6"/>
    <mergeCell ref="C5:H5"/>
    <mergeCell ref="A2:L2"/>
  </mergeCells>
  <hyperlinks>
    <hyperlink ref="D6" location="úvod!A1" display="úvod"/>
  </hyperlinks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180"/>
  <sheetViews>
    <sheetView showGridLines="0" showRowColHeaders="0" showOutlineSymbols="0" zoomScale="77" zoomScaleNormal="77" zoomScalePageLayoutView="0" workbookViewId="0" topLeftCell="A2">
      <selection activeCell="E6" sqref="E6"/>
    </sheetView>
  </sheetViews>
  <sheetFormatPr defaultColWidth="9.125" defaultRowHeight="12.75"/>
  <cols>
    <col min="1" max="1" width="3.00390625" style="14" customWidth="1"/>
    <col min="2" max="2" width="4.50390625" style="14" customWidth="1"/>
    <col min="3" max="3" width="30.375" style="14" customWidth="1"/>
    <col min="4" max="4" width="4.50390625" style="14" customWidth="1"/>
    <col min="5" max="5" width="8.625" style="14" customWidth="1"/>
    <col min="6" max="6" width="4.50390625" style="14" customWidth="1"/>
    <col min="7" max="7" width="8.625" style="14" customWidth="1"/>
    <col min="8" max="8" width="4.50390625" style="14" customWidth="1"/>
    <col min="9" max="9" width="8.625" style="14" customWidth="1"/>
    <col min="10" max="10" width="4.50390625" style="14" customWidth="1"/>
    <col min="11" max="11" width="8.625" style="14" customWidth="1"/>
    <col min="12" max="12" width="4.50390625" style="14" customWidth="1"/>
    <col min="13" max="13" width="8.625" style="14" customWidth="1"/>
    <col min="14" max="14" width="4.50390625" style="14" customWidth="1"/>
    <col min="15" max="15" width="8.625" style="14" customWidth="1"/>
    <col min="16" max="16" width="5.375" style="14" customWidth="1"/>
    <col min="17" max="17" width="9.375" style="14" customWidth="1"/>
    <col min="18" max="18" width="5.375" style="14" customWidth="1"/>
    <col min="19" max="19" width="5.50390625" style="14" customWidth="1"/>
    <col min="20" max="20" width="6.50390625" style="14" customWidth="1"/>
    <col min="21" max="21" width="6.875" style="14" customWidth="1"/>
    <col min="22" max="22" width="6.50390625" style="14" customWidth="1"/>
    <col min="23" max="23" width="6.625" style="14" customWidth="1"/>
    <col min="24" max="32" width="5.625" style="14" customWidth="1"/>
    <col min="33" max="16384" width="9.125" style="14" customWidth="1"/>
  </cols>
  <sheetData>
    <row r="1" ht="10.5" customHeight="1" hidden="1"/>
    <row r="2" spans="2:21" ht="45.75" customHeight="1">
      <c r="B2" s="296" t="s">
        <v>79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36"/>
      <c r="Q2" s="36"/>
      <c r="R2" s="36"/>
      <c r="S2" s="36"/>
      <c r="T2" s="36"/>
      <c r="U2" s="36"/>
    </row>
    <row r="5" spans="6:15" ht="29.25">
      <c r="F5" s="304" t="str">
        <f>seznam!$C$3</f>
        <v>Kategorie starších žáků</v>
      </c>
      <c r="G5" s="304"/>
      <c r="H5" s="304"/>
      <c r="I5" s="304"/>
      <c r="J5" s="304"/>
      <c r="K5" s="304"/>
      <c r="L5" s="304"/>
      <c r="M5" s="304"/>
      <c r="N5" s="129"/>
      <c r="O5" s="129"/>
    </row>
    <row r="6" spans="5:8" ht="17.25">
      <c r="E6" s="34" t="s">
        <v>29</v>
      </c>
      <c r="F6" s="70"/>
      <c r="G6" s="70"/>
      <c r="H6" s="70"/>
    </row>
    <row r="7" spans="5:6" ht="17.25">
      <c r="E7" s="15"/>
      <c r="F7" s="15"/>
    </row>
    <row r="8" ht="18" customHeight="1" thickBot="1">
      <c r="V8" s="14" t="s">
        <v>59</v>
      </c>
    </row>
    <row r="9" spans="2:32" s="16" customFormat="1" ht="108.75" customHeight="1" thickBot="1">
      <c r="B9" s="51" t="s">
        <v>51</v>
      </c>
      <c r="C9" s="52" t="s">
        <v>0</v>
      </c>
      <c r="D9" s="310" t="str">
        <f>souteze!$D$7</f>
        <v>Syrovice</v>
      </c>
      <c r="E9" s="311"/>
      <c r="F9" s="310" t="str">
        <f>souteze!$D$8</f>
        <v>Lelekovice</v>
      </c>
      <c r="G9" s="311"/>
      <c r="H9" s="310" t="str">
        <f>souteze!$D$9</f>
        <v>Přísnotice</v>
      </c>
      <c r="I9" s="311"/>
      <c r="J9" s="310" t="str">
        <f>souteze!$D$10</f>
        <v>Kuřim</v>
      </c>
      <c r="K9" s="311"/>
      <c r="L9" s="310" t="str">
        <f>souteze!$D$11</f>
        <v>Březina</v>
      </c>
      <c r="M9" s="311"/>
      <c r="N9" s="310">
        <f>souteze!$D$12</f>
        <v>0</v>
      </c>
      <c r="O9" s="311"/>
      <c r="P9" s="308" t="s">
        <v>65</v>
      </c>
      <c r="Q9" s="309"/>
      <c r="R9" s="40"/>
      <c r="S9" s="41"/>
      <c r="T9" s="260" t="s">
        <v>60</v>
      </c>
      <c r="U9" s="262" t="s">
        <v>61</v>
      </c>
      <c r="V9" s="306" t="s">
        <v>44</v>
      </c>
      <c r="W9" s="307"/>
      <c r="AA9" s="196" t="str">
        <f>souteze!$D$7</f>
        <v>Syrovice</v>
      </c>
      <c r="AB9" s="197" t="str">
        <f>souteze!$D$8</f>
        <v>Lelekovice</v>
      </c>
      <c r="AC9" s="197" t="str">
        <f>souteze!$D$9</f>
        <v>Přísnotice</v>
      </c>
      <c r="AD9" s="197" t="str">
        <f>souteze!$D$10</f>
        <v>Kuřim</v>
      </c>
      <c r="AE9" s="197" t="str">
        <f>souteze!$D$11</f>
        <v>Březina</v>
      </c>
      <c r="AF9" s="198">
        <f>souteze!$D$12</f>
        <v>0</v>
      </c>
    </row>
    <row r="10" spans="2:32" s="16" customFormat="1" ht="18" customHeight="1" thickBot="1">
      <c r="B10" s="117">
        <v>1</v>
      </c>
      <c r="C10" s="118" t="str">
        <f>seznam!C7</f>
        <v>Bratčice</v>
      </c>
      <c r="D10" s="118">
        <f>1!K10</f>
        <v>25</v>
      </c>
      <c r="E10" s="162">
        <f>1!G10</f>
        <v>20.53</v>
      </c>
      <c r="F10" s="155">
        <f>2!K10</f>
        <v>27</v>
      </c>
      <c r="G10" s="186">
        <f>2!G10</f>
        <v>18.36</v>
      </c>
      <c r="H10" s="155">
        <f>3!K10</f>
        <v>25</v>
      </c>
      <c r="I10" s="157">
        <f>3!G10</f>
        <v>18.02</v>
      </c>
      <c r="J10" s="155">
        <f>4!K10</f>
        <v>25</v>
      </c>
      <c r="K10" s="157">
        <f>4!G10</f>
        <v>24.72</v>
      </c>
      <c r="L10" s="155">
        <f>5!K10</f>
        <v>21</v>
      </c>
      <c r="M10" s="187">
        <f>5!G10</f>
        <v>19.23</v>
      </c>
      <c r="N10" s="155">
        <f>6!K10</f>
        <v>0</v>
      </c>
      <c r="O10" s="157">
        <f>6!G10</f>
        <v>0</v>
      </c>
      <c r="P10" s="155">
        <f aca="true" t="shared" si="0" ref="P10:P24">T10</f>
        <v>21</v>
      </c>
      <c r="Q10" s="266">
        <f aca="true" t="shared" si="1" ref="Q10:Q22">U10</f>
        <v>19.23</v>
      </c>
      <c r="R10" s="46"/>
      <c r="S10" s="46"/>
      <c r="T10" s="267">
        <f>SUM(V10,)</f>
        <v>21</v>
      </c>
      <c r="U10" s="265">
        <f>SUM(W10,)</f>
        <v>19.23</v>
      </c>
      <c r="V10" s="221">
        <v>21</v>
      </c>
      <c r="W10" s="222">
        <v>19.23</v>
      </c>
      <c r="AA10" s="274">
        <f>1!K10</f>
        <v>25</v>
      </c>
      <c r="AB10" s="275">
        <f>2!K10</f>
        <v>27</v>
      </c>
      <c r="AC10" s="275">
        <f>3!K10</f>
        <v>25</v>
      </c>
      <c r="AD10" s="275">
        <f>4!K10</f>
        <v>25</v>
      </c>
      <c r="AE10" s="275">
        <f>5!K10</f>
        <v>21</v>
      </c>
      <c r="AF10" s="276">
        <f>6!K10</f>
        <v>0</v>
      </c>
    </row>
    <row r="11" spans="2:32" s="119" customFormat="1" ht="18" customHeight="1" thickBot="1">
      <c r="B11" s="63">
        <v>2</v>
      </c>
      <c r="C11" s="64" t="str">
        <f>seznam!C8</f>
        <v>Hrušovany</v>
      </c>
      <c r="D11" s="64">
        <f>1!K11</f>
        <v>0</v>
      </c>
      <c r="E11" s="65">
        <f>1!G11</f>
        <v>120</v>
      </c>
      <c r="F11" s="64">
        <f>2!K11</f>
        <v>0</v>
      </c>
      <c r="G11" s="65">
        <f>2!G11</f>
        <v>120</v>
      </c>
      <c r="H11" s="64">
        <f>3!K11</f>
        <v>0</v>
      </c>
      <c r="I11" s="65">
        <f>3!G11</f>
        <v>120</v>
      </c>
      <c r="J11" s="64">
        <f>4!K11</f>
        <v>0</v>
      </c>
      <c r="K11" s="65">
        <f>4!G11</f>
        <v>120</v>
      </c>
      <c r="L11" s="64">
        <f>5!K11</f>
        <v>0</v>
      </c>
      <c r="M11" s="65">
        <f>5!G11</f>
        <v>120</v>
      </c>
      <c r="N11" s="64">
        <f>6!K11</f>
        <v>0</v>
      </c>
      <c r="O11" s="65">
        <f>6!G11</f>
        <v>0</v>
      </c>
      <c r="P11" s="64">
        <f t="shared" si="0"/>
        <v>0</v>
      </c>
      <c r="Q11" s="131">
        <f t="shared" si="1"/>
        <v>120</v>
      </c>
      <c r="R11" s="120"/>
      <c r="S11" s="120"/>
      <c r="T11" s="22">
        <f aca="true" t="shared" si="2" ref="T11:T24">SUM(V11,)</f>
        <v>0</v>
      </c>
      <c r="U11" s="127">
        <f aca="true" t="shared" si="3" ref="U11:U24">SUM(W11,)</f>
        <v>120</v>
      </c>
      <c r="V11" s="221">
        <f aca="true" t="shared" si="4" ref="V11:V24">MIN(D11,F11,H11,J11,L11,)</f>
        <v>0</v>
      </c>
      <c r="W11" s="224">
        <v>120</v>
      </c>
      <c r="AA11" s="199">
        <f>1!K11</f>
        <v>0</v>
      </c>
      <c r="AB11" s="46">
        <f>2!K11</f>
        <v>0</v>
      </c>
      <c r="AC11" s="46">
        <f>3!K11</f>
        <v>0</v>
      </c>
      <c r="AD11" s="46">
        <f>4!K11</f>
        <v>0</v>
      </c>
      <c r="AE11" s="46">
        <f>5!K11</f>
        <v>0</v>
      </c>
      <c r="AF11" s="192">
        <f>6!K11</f>
        <v>0</v>
      </c>
    </row>
    <row r="12" spans="2:32" s="16" customFormat="1" ht="18" customHeight="1" thickBot="1">
      <c r="B12" s="60">
        <v>3</v>
      </c>
      <c r="C12" s="61" t="str">
        <f>seznam!C9</f>
        <v>Kuřim A</v>
      </c>
      <c r="D12" s="61">
        <f>1!K12</f>
        <v>23</v>
      </c>
      <c r="E12" s="161">
        <f>1!G12</f>
        <v>20.04</v>
      </c>
      <c r="F12" s="61">
        <f>2!K12</f>
        <v>23</v>
      </c>
      <c r="G12" s="162">
        <f>2!G12</f>
        <v>21.38</v>
      </c>
      <c r="H12" s="61">
        <f>3!K12</f>
        <v>27</v>
      </c>
      <c r="I12" s="62">
        <f>3!G12</f>
        <v>16.83</v>
      </c>
      <c r="J12" s="61">
        <f>4!K12</f>
        <v>27</v>
      </c>
      <c r="K12" s="62">
        <f>4!G12</f>
        <v>25.85</v>
      </c>
      <c r="L12" s="61">
        <f>5!K12</f>
        <v>27</v>
      </c>
      <c r="M12" s="161">
        <f>5!G12</f>
        <v>18.49</v>
      </c>
      <c r="N12" s="61">
        <f>6!K12</f>
        <v>0</v>
      </c>
      <c r="O12" s="62">
        <f>6!G12</f>
        <v>0</v>
      </c>
      <c r="P12" s="61">
        <f t="shared" si="0"/>
        <v>23</v>
      </c>
      <c r="Q12" s="188">
        <f t="shared" si="1"/>
        <v>20.04</v>
      </c>
      <c r="R12" s="46"/>
      <c r="S12" s="46"/>
      <c r="T12" s="267">
        <f>SUM(V12,)</f>
        <v>23</v>
      </c>
      <c r="U12" s="264">
        <f t="shared" si="3"/>
        <v>20.04</v>
      </c>
      <c r="V12" s="221">
        <v>23</v>
      </c>
      <c r="W12" s="223">
        <v>20.04</v>
      </c>
      <c r="AA12" s="277">
        <f>1!K12</f>
        <v>23</v>
      </c>
      <c r="AB12" s="278">
        <f>2!K12</f>
        <v>23</v>
      </c>
      <c r="AC12" s="278">
        <f>3!K12</f>
        <v>27</v>
      </c>
      <c r="AD12" s="278">
        <f>4!K12</f>
        <v>27</v>
      </c>
      <c r="AE12" s="278">
        <f>5!K12</f>
        <v>27</v>
      </c>
      <c r="AF12" s="279">
        <f>6!K12</f>
        <v>0</v>
      </c>
    </row>
    <row r="13" spans="2:32" s="119" customFormat="1" ht="18" customHeight="1" thickBot="1">
      <c r="B13" s="63">
        <v>4</v>
      </c>
      <c r="C13" s="64" t="str">
        <f>seznam!C10</f>
        <v>Kuřim B</v>
      </c>
      <c r="D13" s="64">
        <f>1!K13</f>
        <v>0</v>
      </c>
      <c r="E13" s="65">
        <f>1!G13</f>
        <v>120</v>
      </c>
      <c r="F13" s="64">
        <f>2!K13</f>
        <v>17</v>
      </c>
      <c r="G13" s="65">
        <f>2!G13</f>
        <v>120</v>
      </c>
      <c r="H13" s="64">
        <f>3!K13</f>
        <v>19</v>
      </c>
      <c r="I13" s="65">
        <f>3!G13</f>
        <v>37.34</v>
      </c>
      <c r="J13" s="64">
        <f>4!K13</f>
        <v>23</v>
      </c>
      <c r="K13" s="65">
        <f>4!G13</f>
        <v>20.92</v>
      </c>
      <c r="L13" s="64">
        <f>5!K13</f>
        <v>23</v>
      </c>
      <c r="M13" s="65">
        <f>5!G13</f>
        <v>16.85</v>
      </c>
      <c r="N13" s="64">
        <f>6!K13</f>
        <v>0</v>
      </c>
      <c r="O13" s="65">
        <f>6!G13</f>
        <v>0</v>
      </c>
      <c r="P13" s="64">
        <f t="shared" si="0"/>
        <v>0</v>
      </c>
      <c r="Q13" s="131">
        <f t="shared" si="1"/>
        <v>120</v>
      </c>
      <c r="R13" s="120"/>
      <c r="S13" s="120"/>
      <c r="T13" s="22">
        <f t="shared" si="2"/>
        <v>0</v>
      </c>
      <c r="U13" s="127">
        <f t="shared" si="3"/>
        <v>120</v>
      </c>
      <c r="V13" s="221">
        <f t="shared" si="4"/>
        <v>0</v>
      </c>
      <c r="W13" s="224">
        <v>120</v>
      </c>
      <c r="AA13" s="199">
        <f>1!K13</f>
        <v>0</v>
      </c>
      <c r="AB13" s="46">
        <f>2!K13</f>
        <v>17</v>
      </c>
      <c r="AC13" s="46">
        <f>3!K13</f>
        <v>19</v>
      </c>
      <c r="AD13" s="46">
        <f>4!K13</f>
        <v>23</v>
      </c>
      <c r="AE13" s="46">
        <f>5!K13</f>
        <v>23</v>
      </c>
      <c r="AF13" s="192">
        <f>6!K13</f>
        <v>0</v>
      </c>
    </row>
    <row r="14" spans="2:32" s="16" customFormat="1" ht="18" customHeight="1" thickBot="1">
      <c r="B14" s="60">
        <v>5</v>
      </c>
      <c r="C14" s="61" t="str">
        <f>seznam!C11</f>
        <v>Lelekovice A</v>
      </c>
      <c r="D14" s="61">
        <f>1!K14</f>
        <v>30</v>
      </c>
      <c r="E14" s="162">
        <f>1!G14</f>
        <v>16.67</v>
      </c>
      <c r="F14" s="61">
        <f>2!K14</f>
        <v>30</v>
      </c>
      <c r="G14" s="162">
        <f>2!G14</f>
        <v>16.8</v>
      </c>
      <c r="H14" s="61">
        <f>3!K14</f>
        <v>30</v>
      </c>
      <c r="I14" s="62">
        <f>3!G14</f>
        <v>15.1</v>
      </c>
      <c r="J14" s="61">
        <f>4!K14</f>
        <v>30</v>
      </c>
      <c r="K14" s="62">
        <f>4!G14</f>
        <v>15.07</v>
      </c>
      <c r="L14" s="61">
        <f>5!K14</f>
        <v>25</v>
      </c>
      <c r="M14" s="161">
        <f>5!G14</f>
        <v>23.23</v>
      </c>
      <c r="N14" s="61">
        <f>6!K14</f>
        <v>0</v>
      </c>
      <c r="O14" s="62">
        <f>6!G14</f>
        <v>0</v>
      </c>
      <c r="P14" s="61">
        <f t="shared" si="0"/>
        <v>25</v>
      </c>
      <c r="Q14" s="188">
        <f t="shared" si="1"/>
        <v>23.23</v>
      </c>
      <c r="R14" s="46"/>
      <c r="S14" s="46"/>
      <c r="T14" s="267">
        <f t="shared" si="2"/>
        <v>25</v>
      </c>
      <c r="U14" s="264">
        <f t="shared" si="3"/>
        <v>23.23</v>
      </c>
      <c r="V14" s="221">
        <v>25</v>
      </c>
      <c r="W14" s="223">
        <v>23.23</v>
      </c>
      <c r="AA14" s="277">
        <f>1!K14</f>
        <v>30</v>
      </c>
      <c r="AB14" s="278">
        <f>2!K14</f>
        <v>30</v>
      </c>
      <c r="AC14" s="278">
        <f>3!K14</f>
        <v>30</v>
      </c>
      <c r="AD14" s="278">
        <f>4!K14</f>
        <v>30</v>
      </c>
      <c r="AE14" s="278">
        <f>5!K14</f>
        <v>25</v>
      </c>
      <c r="AF14" s="279">
        <f>6!K14</f>
        <v>0</v>
      </c>
    </row>
    <row r="15" spans="2:32" s="119" customFormat="1" ht="18" customHeight="1" thickBot="1">
      <c r="B15" s="63">
        <v>6</v>
      </c>
      <c r="C15" s="64" t="str">
        <f>seznam!C12</f>
        <v>Lelekovice B</v>
      </c>
      <c r="D15" s="64">
        <f>1!K15</f>
        <v>17</v>
      </c>
      <c r="E15" s="65">
        <f>1!G15</f>
        <v>44.99</v>
      </c>
      <c r="F15" s="64">
        <f>2!K15</f>
        <v>0</v>
      </c>
      <c r="G15" s="65">
        <f>2!G15</f>
        <v>120</v>
      </c>
      <c r="H15" s="64">
        <f>3!K15</f>
        <v>0</v>
      </c>
      <c r="I15" s="65">
        <f>3!G15</f>
        <v>120</v>
      </c>
      <c r="J15" s="64">
        <f>4!K15</f>
        <v>0</v>
      </c>
      <c r="K15" s="65">
        <f>4!G15</f>
        <v>120</v>
      </c>
      <c r="L15" s="64">
        <f>5!K15</f>
        <v>0</v>
      </c>
      <c r="M15" s="65">
        <f>5!G15</f>
        <v>120</v>
      </c>
      <c r="N15" s="64">
        <f>6!K15</f>
        <v>0</v>
      </c>
      <c r="O15" s="65">
        <f>6!G15</f>
        <v>0</v>
      </c>
      <c r="P15" s="64">
        <f t="shared" si="0"/>
        <v>0</v>
      </c>
      <c r="Q15" s="131">
        <f t="shared" si="1"/>
        <v>120</v>
      </c>
      <c r="R15" s="120"/>
      <c r="S15" s="120"/>
      <c r="T15" s="22">
        <f t="shared" si="2"/>
        <v>0</v>
      </c>
      <c r="U15" s="127">
        <f t="shared" si="3"/>
        <v>120</v>
      </c>
      <c r="V15" s="221">
        <f t="shared" si="4"/>
        <v>0</v>
      </c>
      <c r="W15" s="224">
        <v>120</v>
      </c>
      <c r="AA15" s="199">
        <f>1!K15</f>
        <v>17</v>
      </c>
      <c r="AB15" s="46">
        <f>2!K15</f>
        <v>0</v>
      </c>
      <c r="AC15" s="46">
        <f>3!K15</f>
        <v>0</v>
      </c>
      <c r="AD15" s="46">
        <f>4!K15</f>
        <v>0</v>
      </c>
      <c r="AE15" s="46">
        <f>5!K15</f>
        <v>0</v>
      </c>
      <c r="AF15" s="192">
        <f>6!K15</f>
        <v>0</v>
      </c>
    </row>
    <row r="16" spans="2:32" s="16" customFormat="1" ht="18" customHeight="1" thickBot="1">
      <c r="B16" s="60">
        <v>7</v>
      </c>
      <c r="C16" s="61" t="str">
        <f>seznam!C13</f>
        <v>Nesvačilka</v>
      </c>
      <c r="D16" s="61">
        <f>1!K16</f>
        <v>0</v>
      </c>
      <c r="E16" s="162">
        <f>1!G16</f>
        <v>120</v>
      </c>
      <c r="F16" s="61">
        <f>2!K16</f>
        <v>19</v>
      </c>
      <c r="G16" s="162">
        <f>2!G16</f>
        <v>24.83</v>
      </c>
      <c r="H16" s="61">
        <f>3!K16</f>
        <v>23</v>
      </c>
      <c r="I16" s="62">
        <f>3!G16</f>
        <v>26.26</v>
      </c>
      <c r="J16" s="61">
        <f>4!K16</f>
        <v>21</v>
      </c>
      <c r="K16" s="62">
        <f>4!G16</f>
        <v>24.72</v>
      </c>
      <c r="L16" s="61">
        <f>5!K16</f>
        <v>4</v>
      </c>
      <c r="M16" s="161">
        <f>5!G16</f>
        <v>29.44</v>
      </c>
      <c r="N16" s="61">
        <f>6!K16</f>
        <v>0</v>
      </c>
      <c r="O16" s="62">
        <f>6!G16</f>
        <v>0</v>
      </c>
      <c r="P16" s="61">
        <f t="shared" si="0"/>
        <v>0</v>
      </c>
      <c r="Q16" s="268">
        <f t="shared" si="1"/>
        <v>120</v>
      </c>
      <c r="R16" s="46"/>
      <c r="S16" s="46"/>
      <c r="T16" s="270">
        <f t="shared" si="2"/>
        <v>0</v>
      </c>
      <c r="U16" s="271">
        <f t="shared" si="3"/>
        <v>120</v>
      </c>
      <c r="V16" s="221">
        <f t="shared" si="4"/>
        <v>0</v>
      </c>
      <c r="W16" s="223">
        <v>120</v>
      </c>
      <c r="AA16" s="277">
        <f>1!K16</f>
        <v>0</v>
      </c>
      <c r="AB16" s="278">
        <f>2!K16</f>
        <v>19</v>
      </c>
      <c r="AC16" s="278">
        <f>3!K16</f>
        <v>23</v>
      </c>
      <c r="AD16" s="278">
        <f>4!K16</f>
        <v>21</v>
      </c>
      <c r="AE16" s="278">
        <f>5!K16</f>
        <v>4</v>
      </c>
      <c r="AF16" s="279">
        <f>6!K16</f>
        <v>0</v>
      </c>
    </row>
    <row r="17" spans="2:32" s="119" customFormat="1" ht="18" customHeight="1" thickBot="1">
      <c r="B17" s="63">
        <v>8</v>
      </c>
      <c r="C17" s="64" t="str">
        <f>seznam!C14</f>
        <v>Nová Ves A</v>
      </c>
      <c r="D17" s="64">
        <f>1!K17</f>
        <v>0</v>
      </c>
      <c r="E17" s="65">
        <f>1!G17</f>
        <v>120</v>
      </c>
      <c r="F17" s="64">
        <f>2!K17</f>
        <v>0</v>
      </c>
      <c r="G17" s="65">
        <f>2!G17</f>
        <v>120</v>
      </c>
      <c r="H17" s="64">
        <f>3!K17</f>
        <v>0</v>
      </c>
      <c r="I17" s="65">
        <f>3!G17</f>
        <v>120</v>
      </c>
      <c r="J17" s="64">
        <f>4!K17</f>
        <v>0</v>
      </c>
      <c r="K17" s="65">
        <f>4!G17</f>
        <v>120</v>
      </c>
      <c r="L17" s="64">
        <f>5!K17</f>
        <v>0</v>
      </c>
      <c r="M17" s="65">
        <f>5!G17</f>
        <v>120</v>
      </c>
      <c r="N17" s="64">
        <f>6!K17</f>
        <v>0</v>
      </c>
      <c r="O17" s="65">
        <f>6!G17</f>
        <v>0</v>
      </c>
      <c r="P17" s="64">
        <f t="shared" si="0"/>
        <v>0</v>
      </c>
      <c r="Q17" s="131">
        <f t="shared" si="1"/>
        <v>120</v>
      </c>
      <c r="R17" s="120"/>
      <c r="S17" s="120"/>
      <c r="T17" s="22">
        <f t="shared" si="2"/>
        <v>0</v>
      </c>
      <c r="U17" s="127">
        <f t="shared" si="3"/>
        <v>120</v>
      </c>
      <c r="V17" s="221">
        <f t="shared" si="4"/>
        <v>0</v>
      </c>
      <c r="W17" s="224">
        <v>120</v>
      </c>
      <c r="AA17" s="199">
        <f>1!K17</f>
        <v>0</v>
      </c>
      <c r="AB17" s="46">
        <f>2!K17</f>
        <v>0</v>
      </c>
      <c r="AC17" s="46">
        <f>3!K17</f>
        <v>0</v>
      </c>
      <c r="AD17" s="46">
        <f>4!K17</f>
        <v>0</v>
      </c>
      <c r="AE17" s="46">
        <f>5!K17</f>
        <v>0</v>
      </c>
      <c r="AF17" s="192">
        <f>6!K17</f>
        <v>0</v>
      </c>
    </row>
    <row r="18" spans="2:32" s="16" customFormat="1" ht="18" customHeight="1" thickBot="1">
      <c r="B18" s="60">
        <v>9</v>
      </c>
      <c r="C18" s="61" t="str">
        <f>seznam!C15</f>
        <v>Nová Ves B</v>
      </c>
      <c r="D18" s="61">
        <f>1!K18</f>
        <v>0</v>
      </c>
      <c r="E18" s="162">
        <f>1!G18</f>
        <v>120</v>
      </c>
      <c r="F18" s="61">
        <f>2!K18</f>
        <v>0</v>
      </c>
      <c r="G18" s="162">
        <f>2!G18</f>
        <v>120</v>
      </c>
      <c r="H18" s="61">
        <f>3!K18</f>
        <v>0</v>
      </c>
      <c r="I18" s="62">
        <f>3!G18</f>
        <v>120</v>
      </c>
      <c r="J18" s="61">
        <f>4!K18</f>
        <v>0</v>
      </c>
      <c r="K18" s="62">
        <f>4!G18</f>
        <v>120</v>
      </c>
      <c r="L18" s="61">
        <f>5!K18</f>
        <v>0</v>
      </c>
      <c r="M18" s="161">
        <f>5!G18</f>
        <v>120</v>
      </c>
      <c r="N18" s="61">
        <f>6!K18</f>
        <v>0</v>
      </c>
      <c r="O18" s="62">
        <f>6!G18</f>
        <v>0</v>
      </c>
      <c r="P18" s="61">
        <f t="shared" si="0"/>
        <v>0</v>
      </c>
      <c r="Q18" s="269">
        <f t="shared" si="1"/>
        <v>120</v>
      </c>
      <c r="R18" s="46"/>
      <c r="S18" s="46"/>
      <c r="T18" s="270">
        <f t="shared" si="2"/>
        <v>0</v>
      </c>
      <c r="U18" s="271">
        <f t="shared" si="3"/>
        <v>120</v>
      </c>
      <c r="V18" s="221">
        <f t="shared" si="4"/>
        <v>0</v>
      </c>
      <c r="W18" s="223">
        <v>120</v>
      </c>
      <c r="AA18" s="277">
        <f>1!K18</f>
        <v>0</v>
      </c>
      <c r="AB18" s="278">
        <f>2!K18</f>
        <v>0</v>
      </c>
      <c r="AC18" s="278">
        <f>3!K18</f>
        <v>0</v>
      </c>
      <c r="AD18" s="278">
        <f>4!K18</f>
        <v>0</v>
      </c>
      <c r="AE18" s="278">
        <f>5!K18</f>
        <v>0</v>
      </c>
      <c r="AF18" s="279">
        <f>6!K18</f>
        <v>0</v>
      </c>
    </row>
    <row r="19" spans="2:32" s="119" customFormat="1" ht="18" customHeight="1" thickBot="1">
      <c r="B19" s="63">
        <v>10</v>
      </c>
      <c r="C19" s="64" t="str">
        <f>seznam!C16</f>
        <v>Přísnotice</v>
      </c>
      <c r="D19" s="64">
        <f>1!K19</f>
        <v>21</v>
      </c>
      <c r="E19" s="65">
        <f>1!G19</f>
        <v>27.87</v>
      </c>
      <c r="F19" s="64">
        <f>2!K19</f>
        <v>0</v>
      </c>
      <c r="G19" s="65">
        <f>2!G19</f>
        <v>120</v>
      </c>
      <c r="H19" s="64">
        <f>3!K19</f>
        <v>21</v>
      </c>
      <c r="I19" s="65">
        <f>3!G19</f>
        <v>32.36</v>
      </c>
      <c r="J19" s="64">
        <f>4!K19</f>
        <v>17</v>
      </c>
      <c r="K19" s="65">
        <f>4!G19</f>
        <v>36.73</v>
      </c>
      <c r="L19" s="64">
        <f>5!K19</f>
        <v>19</v>
      </c>
      <c r="M19" s="65">
        <f>5!G19</f>
        <v>27.18</v>
      </c>
      <c r="N19" s="64">
        <f>6!K19</f>
        <v>0</v>
      </c>
      <c r="O19" s="65">
        <f>6!G19</f>
        <v>0</v>
      </c>
      <c r="P19" s="64">
        <f t="shared" si="0"/>
        <v>0</v>
      </c>
      <c r="Q19" s="132">
        <f t="shared" si="1"/>
        <v>120</v>
      </c>
      <c r="R19" s="120"/>
      <c r="S19" s="120"/>
      <c r="T19" s="22">
        <f t="shared" si="2"/>
        <v>0</v>
      </c>
      <c r="U19" s="127">
        <f t="shared" si="3"/>
        <v>120</v>
      </c>
      <c r="V19" s="221">
        <f t="shared" si="4"/>
        <v>0</v>
      </c>
      <c r="W19" s="224">
        <v>120</v>
      </c>
      <c r="AA19" s="199">
        <f>1!K19</f>
        <v>21</v>
      </c>
      <c r="AB19" s="46">
        <f>2!K19</f>
        <v>0</v>
      </c>
      <c r="AC19" s="46">
        <f>3!K19</f>
        <v>21</v>
      </c>
      <c r="AD19" s="46">
        <f>4!K19</f>
        <v>17</v>
      </c>
      <c r="AE19" s="46">
        <f>5!K19</f>
        <v>19</v>
      </c>
      <c r="AF19" s="192">
        <f>6!K19</f>
        <v>0</v>
      </c>
    </row>
    <row r="20" spans="2:32" s="16" customFormat="1" ht="18" customHeight="1" thickBot="1">
      <c r="B20" s="60">
        <v>11</v>
      </c>
      <c r="C20" s="61" t="str">
        <f>seznam!C17</f>
        <v>Říčany u Brna</v>
      </c>
      <c r="D20" s="61">
        <f>1!K20</f>
        <v>0</v>
      </c>
      <c r="E20" s="162">
        <f>1!G20</f>
        <v>120</v>
      </c>
      <c r="F20" s="61">
        <f>2!K20</f>
        <v>0</v>
      </c>
      <c r="G20" s="162">
        <f>2!G20</f>
        <v>120</v>
      </c>
      <c r="H20" s="61">
        <f>3!K20</f>
        <v>0</v>
      </c>
      <c r="I20" s="62">
        <f>3!G20</f>
        <v>120</v>
      </c>
      <c r="J20" s="61">
        <f>4!K20</f>
        <v>0</v>
      </c>
      <c r="K20" s="62">
        <f>4!G20</f>
        <v>120</v>
      </c>
      <c r="L20" s="61">
        <f>5!K20</f>
        <v>0</v>
      </c>
      <c r="M20" s="161">
        <f>5!G20</f>
        <v>120</v>
      </c>
      <c r="N20" s="61">
        <f>6!K20</f>
        <v>0</v>
      </c>
      <c r="O20" s="62">
        <f>6!G20</f>
        <v>0</v>
      </c>
      <c r="P20" s="61">
        <f t="shared" si="0"/>
        <v>0</v>
      </c>
      <c r="Q20" s="130">
        <f t="shared" si="1"/>
        <v>120</v>
      </c>
      <c r="R20" s="46"/>
      <c r="S20" s="46"/>
      <c r="T20" s="270">
        <f t="shared" si="2"/>
        <v>0</v>
      </c>
      <c r="U20" s="271">
        <f t="shared" si="3"/>
        <v>120</v>
      </c>
      <c r="V20" s="221">
        <f t="shared" si="4"/>
        <v>0</v>
      </c>
      <c r="W20" s="223">
        <v>120</v>
      </c>
      <c r="AA20" s="277">
        <f>1!K20</f>
        <v>0</v>
      </c>
      <c r="AB20" s="278">
        <f>2!K20</f>
        <v>0</v>
      </c>
      <c r="AC20" s="278">
        <f>3!K20</f>
        <v>0</v>
      </c>
      <c r="AD20" s="278">
        <f>4!K20</f>
        <v>0</v>
      </c>
      <c r="AE20" s="278">
        <f>5!K20</f>
        <v>0</v>
      </c>
      <c r="AF20" s="279">
        <f>6!K20</f>
        <v>0</v>
      </c>
    </row>
    <row r="21" spans="2:32" s="119" customFormat="1" ht="18" customHeight="1" thickBot="1">
      <c r="B21" s="63">
        <v>12</v>
      </c>
      <c r="C21" s="64" t="str">
        <f>seznam!C18</f>
        <v>Syrovice</v>
      </c>
      <c r="D21" s="64">
        <f>1!K21</f>
        <v>27</v>
      </c>
      <c r="E21" s="65">
        <f>1!G21</f>
        <v>17.51</v>
      </c>
      <c r="F21" s="64">
        <f>2!K21</f>
        <v>25</v>
      </c>
      <c r="G21" s="65">
        <f>2!G21</f>
        <v>23.24</v>
      </c>
      <c r="H21" s="64">
        <f>3!K21</f>
        <v>0</v>
      </c>
      <c r="I21" s="65">
        <f>3!G21</f>
        <v>120</v>
      </c>
      <c r="J21" s="64">
        <f>4!K21</f>
        <v>0</v>
      </c>
      <c r="K21" s="65">
        <f>4!G21</f>
        <v>120</v>
      </c>
      <c r="L21" s="64">
        <f>5!K21</f>
        <v>0</v>
      </c>
      <c r="M21" s="65">
        <f>5!G21</f>
        <v>120</v>
      </c>
      <c r="N21" s="64">
        <f>6!K21</f>
        <v>0</v>
      </c>
      <c r="O21" s="65">
        <f>6!G21</f>
        <v>0</v>
      </c>
      <c r="P21" s="64">
        <f t="shared" si="0"/>
        <v>0</v>
      </c>
      <c r="Q21" s="131">
        <f t="shared" si="1"/>
        <v>120</v>
      </c>
      <c r="R21" s="120"/>
      <c r="S21" s="120"/>
      <c r="T21" s="22">
        <f t="shared" si="2"/>
        <v>0</v>
      </c>
      <c r="U21" s="127">
        <f t="shared" si="3"/>
        <v>120</v>
      </c>
      <c r="V21" s="221">
        <f t="shared" si="4"/>
        <v>0</v>
      </c>
      <c r="W21" s="224">
        <v>120</v>
      </c>
      <c r="AA21" s="199">
        <f>1!K21</f>
        <v>27</v>
      </c>
      <c r="AB21" s="46">
        <f>2!K21</f>
        <v>25</v>
      </c>
      <c r="AC21" s="46">
        <f>3!K21</f>
        <v>0</v>
      </c>
      <c r="AD21" s="46">
        <f>4!K21</f>
        <v>0</v>
      </c>
      <c r="AE21" s="46">
        <f>5!K21</f>
        <v>0</v>
      </c>
      <c r="AF21" s="192">
        <f>6!K21</f>
        <v>0</v>
      </c>
    </row>
    <row r="22" spans="2:32" s="16" customFormat="1" ht="18" customHeight="1" thickBot="1">
      <c r="B22" s="60">
        <v>13</v>
      </c>
      <c r="C22" s="61" t="str">
        <f>seznam!C19</f>
        <v>Veverská Bítýška</v>
      </c>
      <c r="D22" s="61">
        <f>1!K22</f>
        <v>0</v>
      </c>
      <c r="E22" s="162">
        <f>1!G22</f>
        <v>120</v>
      </c>
      <c r="F22" s="61">
        <f>2!K22</f>
        <v>0</v>
      </c>
      <c r="G22" s="162">
        <f>2!G22</f>
        <v>120</v>
      </c>
      <c r="H22" s="61">
        <f>3!K22</f>
        <v>0</v>
      </c>
      <c r="I22" s="62">
        <f>3!G22</f>
        <v>120</v>
      </c>
      <c r="J22" s="61">
        <f>4!K22</f>
        <v>0</v>
      </c>
      <c r="K22" s="62">
        <f>4!G22</f>
        <v>120</v>
      </c>
      <c r="L22" s="61">
        <f>5!K22</f>
        <v>17</v>
      </c>
      <c r="M22" s="161">
        <f>5!G22</f>
        <v>25.26</v>
      </c>
      <c r="N22" s="61">
        <f>6!K22</f>
        <v>0</v>
      </c>
      <c r="O22" s="62">
        <f>6!G22</f>
        <v>0</v>
      </c>
      <c r="P22" s="61">
        <f t="shared" si="0"/>
        <v>0</v>
      </c>
      <c r="Q22" s="130">
        <f t="shared" si="1"/>
        <v>120</v>
      </c>
      <c r="R22" s="46"/>
      <c r="S22" s="46"/>
      <c r="T22" s="270">
        <f t="shared" si="2"/>
        <v>0</v>
      </c>
      <c r="U22" s="271">
        <f t="shared" si="3"/>
        <v>120</v>
      </c>
      <c r="V22" s="221">
        <f t="shared" si="4"/>
        <v>0</v>
      </c>
      <c r="W22" s="223">
        <v>120</v>
      </c>
      <c r="AA22" s="277">
        <f>1!K22</f>
        <v>0</v>
      </c>
      <c r="AB22" s="278">
        <f>2!K22</f>
        <v>0</v>
      </c>
      <c r="AC22" s="278">
        <f>3!K22</f>
        <v>0</v>
      </c>
      <c r="AD22" s="278">
        <f>4!K22</f>
        <v>0</v>
      </c>
      <c r="AE22" s="278">
        <f>5!K22</f>
        <v>17</v>
      </c>
      <c r="AF22" s="279">
        <f>6!K22</f>
        <v>0</v>
      </c>
    </row>
    <row r="23" spans="2:32" s="119" customFormat="1" ht="18" customHeight="1" thickBot="1">
      <c r="B23" s="63">
        <v>14</v>
      </c>
      <c r="C23" s="64" t="str">
        <f>seznam!C20</f>
        <v>Zbýšov</v>
      </c>
      <c r="D23" s="64">
        <f>1!K23</f>
        <v>19</v>
      </c>
      <c r="E23" s="65">
        <f>1!G23</f>
        <v>27.7</v>
      </c>
      <c r="F23" s="64">
        <f>2!K23</f>
        <v>21</v>
      </c>
      <c r="G23" s="65">
        <f>2!G23</f>
        <v>20.83</v>
      </c>
      <c r="H23" s="64">
        <f>3!K23</f>
        <v>0</v>
      </c>
      <c r="I23" s="65">
        <f>3!G23</f>
        <v>120</v>
      </c>
      <c r="J23" s="64">
        <f>4!K23</f>
        <v>19</v>
      </c>
      <c r="K23" s="65">
        <f>4!G23</f>
        <v>19.88</v>
      </c>
      <c r="L23" s="64">
        <f>5!K23</f>
        <v>0</v>
      </c>
      <c r="M23" s="65">
        <f>5!G23</f>
        <v>120</v>
      </c>
      <c r="N23" s="64">
        <f>6!K23</f>
        <v>0</v>
      </c>
      <c r="O23" s="65">
        <f>6!G23</f>
        <v>0</v>
      </c>
      <c r="P23" s="64">
        <f t="shared" si="0"/>
        <v>0</v>
      </c>
      <c r="Q23" s="131">
        <f>U23</f>
        <v>120</v>
      </c>
      <c r="R23" s="120"/>
      <c r="S23" s="120"/>
      <c r="T23" s="22">
        <f t="shared" si="2"/>
        <v>0</v>
      </c>
      <c r="U23" s="127">
        <f t="shared" si="3"/>
        <v>120</v>
      </c>
      <c r="V23" s="221">
        <f t="shared" si="4"/>
        <v>0</v>
      </c>
      <c r="W23" s="224">
        <v>120</v>
      </c>
      <c r="AA23" s="199">
        <f>1!K23</f>
        <v>19</v>
      </c>
      <c r="AB23" s="46">
        <f>2!K23</f>
        <v>21</v>
      </c>
      <c r="AC23" s="46">
        <f>3!K23</f>
        <v>0</v>
      </c>
      <c r="AD23" s="46">
        <f>4!K23</f>
        <v>19</v>
      </c>
      <c r="AE23" s="46">
        <f>5!K23</f>
        <v>0</v>
      </c>
      <c r="AF23" s="192">
        <f>6!K23</f>
        <v>0</v>
      </c>
    </row>
    <row r="24" spans="2:32" s="16" customFormat="1" ht="18" customHeight="1" thickBot="1">
      <c r="B24" s="189">
        <v>15</v>
      </c>
      <c r="C24" s="190">
        <f>seznam!C21</f>
        <v>0</v>
      </c>
      <c r="D24" s="190">
        <f>1!K24</f>
        <v>0</v>
      </c>
      <c r="E24" s="256">
        <f>1!G24</f>
        <v>120</v>
      </c>
      <c r="F24" s="190">
        <f>2!K24</f>
        <v>0</v>
      </c>
      <c r="G24" s="256">
        <f>2!G24</f>
        <v>120</v>
      </c>
      <c r="H24" s="190">
        <f>3!K24</f>
        <v>0</v>
      </c>
      <c r="I24" s="257">
        <f>3!G24</f>
        <v>120</v>
      </c>
      <c r="J24" s="190">
        <f>4!K24</f>
        <v>0</v>
      </c>
      <c r="K24" s="257">
        <f>4!G24</f>
        <v>120</v>
      </c>
      <c r="L24" s="190">
        <f>5!K24</f>
        <v>0</v>
      </c>
      <c r="M24" s="258">
        <f>5!G24</f>
        <v>120</v>
      </c>
      <c r="N24" s="190">
        <f>6!K24</f>
        <v>0</v>
      </c>
      <c r="O24" s="257">
        <f>6!G24</f>
        <v>0</v>
      </c>
      <c r="P24" s="190">
        <f t="shared" si="0"/>
        <v>0</v>
      </c>
      <c r="Q24" s="259">
        <f>U24</f>
        <v>120</v>
      </c>
      <c r="R24" s="46"/>
      <c r="S24" s="46"/>
      <c r="T24" s="272">
        <f t="shared" si="2"/>
        <v>0</v>
      </c>
      <c r="U24" s="273">
        <f t="shared" si="3"/>
        <v>120</v>
      </c>
      <c r="V24" s="221">
        <f t="shared" si="4"/>
        <v>0</v>
      </c>
      <c r="W24" s="261">
        <v>120</v>
      </c>
      <c r="AA24" s="280">
        <f>1!K24</f>
        <v>0</v>
      </c>
      <c r="AB24" s="281">
        <f>2!K24</f>
        <v>0</v>
      </c>
      <c r="AC24" s="281">
        <f>3!K24</f>
        <v>0</v>
      </c>
      <c r="AD24" s="281">
        <f>4!K24</f>
        <v>0</v>
      </c>
      <c r="AE24" s="281">
        <f>5!K24</f>
        <v>0</v>
      </c>
      <c r="AF24" s="282">
        <f>6!K24</f>
        <v>0</v>
      </c>
    </row>
    <row r="25" spans="2:32" ht="17.25">
      <c r="B25" s="120"/>
      <c r="C25" s="120"/>
      <c r="D25" s="120"/>
      <c r="E25" s="247"/>
      <c r="F25" s="120"/>
      <c r="G25" s="247"/>
      <c r="H25" s="120"/>
      <c r="I25" s="247"/>
      <c r="J25" s="120"/>
      <c r="K25" s="247"/>
      <c r="L25" s="120"/>
      <c r="M25" s="247"/>
      <c r="N25" s="120"/>
      <c r="O25" s="247"/>
      <c r="P25" s="120"/>
      <c r="Q25" s="254"/>
      <c r="R25" s="246"/>
      <c r="S25" s="246"/>
      <c r="T25" s="120"/>
      <c r="U25" s="120"/>
      <c r="V25" s="120"/>
      <c r="W25" s="120"/>
      <c r="X25" s="246"/>
      <c r="Y25" s="246"/>
      <c r="Z25" s="246"/>
      <c r="AA25" s="120"/>
      <c r="AB25" s="120"/>
      <c r="AC25" s="120"/>
      <c r="AD25" s="120"/>
      <c r="AE25" s="120"/>
      <c r="AF25" s="120"/>
    </row>
    <row r="26" spans="2:32" ht="17.25">
      <c r="B26" s="120"/>
      <c r="C26" s="120"/>
      <c r="D26" s="120"/>
      <c r="E26" s="247"/>
      <c r="F26" s="120"/>
      <c r="G26" s="247"/>
      <c r="H26" s="120"/>
      <c r="I26" s="247"/>
      <c r="J26" s="120"/>
      <c r="K26" s="247"/>
      <c r="L26" s="120"/>
      <c r="M26" s="247"/>
      <c r="N26" s="120"/>
      <c r="O26" s="247"/>
      <c r="P26" s="120"/>
      <c r="Q26" s="254"/>
      <c r="R26" s="246"/>
      <c r="S26" s="246"/>
      <c r="T26" s="120"/>
      <c r="U26" s="120"/>
      <c r="V26" s="120"/>
      <c r="W26" s="120"/>
      <c r="X26" s="246"/>
      <c r="Y26" s="246"/>
      <c r="Z26" s="246"/>
      <c r="AA26" s="120"/>
      <c r="AB26" s="120"/>
      <c r="AC26" s="120"/>
      <c r="AD26" s="120"/>
      <c r="AE26" s="120"/>
      <c r="AF26" s="120"/>
    </row>
    <row r="27" spans="2:32" ht="17.25">
      <c r="B27" s="120"/>
      <c r="C27" s="120"/>
      <c r="D27" s="120"/>
      <c r="E27" s="247"/>
      <c r="F27" s="120"/>
      <c r="G27" s="247"/>
      <c r="H27" s="120"/>
      <c r="I27" s="247"/>
      <c r="J27" s="120"/>
      <c r="K27" s="247"/>
      <c r="L27" s="120"/>
      <c r="M27" s="247"/>
      <c r="N27" s="120"/>
      <c r="O27" s="247"/>
      <c r="P27" s="120"/>
      <c r="Q27" s="254"/>
      <c r="R27" s="246"/>
      <c r="S27" s="246"/>
      <c r="T27" s="120"/>
      <c r="U27" s="120"/>
      <c r="V27" s="120"/>
      <c r="W27" s="120"/>
      <c r="X27" s="246"/>
      <c r="Y27" s="246"/>
      <c r="Z27" s="246"/>
      <c r="AA27" s="120"/>
      <c r="AB27" s="120"/>
      <c r="AC27" s="120"/>
      <c r="AD27" s="120"/>
      <c r="AE27" s="120"/>
      <c r="AF27" s="120"/>
    </row>
    <row r="28" spans="2:32" ht="17.25">
      <c r="B28" s="120"/>
      <c r="C28" s="120"/>
      <c r="D28" s="120"/>
      <c r="E28" s="247"/>
      <c r="F28" s="120"/>
      <c r="G28" s="247"/>
      <c r="H28" s="120"/>
      <c r="I28" s="247"/>
      <c r="J28" s="120"/>
      <c r="K28" s="247"/>
      <c r="L28" s="120"/>
      <c r="M28" s="247"/>
      <c r="N28" s="120"/>
      <c r="O28" s="247"/>
      <c r="P28" s="120"/>
      <c r="Q28" s="254"/>
      <c r="R28" s="246"/>
      <c r="S28" s="246"/>
      <c r="T28" s="120"/>
      <c r="U28" s="120"/>
      <c r="V28" s="120"/>
      <c r="W28" s="120"/>
      <c r="X28" s="246"/>
      <c r="Y28" s="246"/>
      <c r="Z28" s="246"/>
      <c r="AA28" s="120"/>
      <c r="AB28" s="120"/>
      <c r="AC28" s="120"/>
      <c r="AD28" s="120"/>
      <c r="AE28" s="120"/>
      <c r="AF28" s="120"/>
    </row>
    <row r="29" spans="2:32" ht="17.25">
      <c r="B29" s="120"/>
      <c r="C29" s="120"/>
      <c r="D29" s="120"/>
      <c r="E29" s="247"/>
      <c r="F29" s="120"/>
      <c r="G29" s="247"/>
      <c r="H29" s="120"/>
      <c r="I29" s="247"/>
      <c r="J29" s="120"/>
      <c r="K29" s="247"/>
      <c r="L29" s="120"/>
      <c r="M29" s="247"/>
      <c r="N29" s="120"/>
      <c r="O29" s="247"/>
      <c r="P29" s="120"/>
      <c r="Q29" s="254"/>
      <c r="R29" s="246"/>
      <c r="S29" s="246"/>
      <c r="T29" s="120"/>
      <c r="U29" s="120"/>
      <c r="V29" s="120"/>
      <c r="W29" s="120"/>
      <c r="X29" s="246"/>
      <c r="Y29" s="246"/>
      <c r="Z29" s="246"/>
      <c r="AA29" s="120"/>
      <c r="AB29" s="120"/>
      <c r="AC29" s="120"/>
      <c r="AD29" s="120"/>
      <c r="AE29" s="120"/>
      <c r="AF29" s="120"/>
    </row>
    <row r="30" spans="2:32" ht="17.25">
      <c r="B30" s="120"/>
      <c r="C30" s="120"/>
      <c r="D30" s="120"/>
      <c r="E30" s="247"/>
      <c r="F30" s="120"/>
      <c r="G30" s="247"/>
      <c r="H30" s="120"/>
      <c r="I30" s="247"/>
      <c r="J30" s="120"/>
      <c r="K30" s="247"/>
      <c r="L30" s="120"/>
      <c r="M30" s="247"/>
      <c r="N30" s="120"/>
      <c r="O30" s="247"/>
      <c r="P30" s="120"/>
      <c r="Q30" s="254"/>
      <c r="R30" s="246"/>
      <c r="S30" s="246"/>
      <c r="T30" s="120"/>
      <c r="U30" s="120"/>
      <c r="V30" s="120"/>
      <c r="W30" s="120"/>
      <c r="X30" s="246"/>
      <c r="Y30" s="246"/>
      <c r="Z30" s="246"/>
      <c r="AA30" s="120"/>
      <c r="AB30" s="120"/>
      <c r="AC30" s="120"/>
      <c r="AD30" s="120"/>
      <c r="AE30" s="120"/>
      <c r="AF30" s="120"/>
    </row>
    <row r="31" spans="2:32" ht="17.25">
      <c r="B31" s="120"/>
      <c r="C31" s="120"/>
      <c r="D31" s="120"/>
      <c r="E31" s="247"/>
      <c r="F31" s="120"/>
      <c r="G31" s="247"/>
      <c r="H31" s="120"/>
      <c r="I31" s="247"/>
      <c r="J31" s="120"/>
      <c r="K31" s="247"/>
      <c r="L31" s="120"/>
      <c r="M31" s="247"/>
      <c r="N31" s="120"/>
      <c r="O31" s="247"/>
      <c r="P31" s="120"/>
      <c r="Q31" s="254"/>
      <c r="R31" s="246"/>
      <c r="S31" s="246"/>
      <c r="T31" s="120"/>
      <c r="U31" s="120"/>
      <c r="V31" s="120"/>
      <c r="W31" s="120"/>
      <c r="X31" s="246"/>
      <c r="Y31" s="246"/>
      <c r="Z31" s="246"/>
      <c r="AA31" s="120"/>
      <c r="AB31" s="120"/>
      <c r="AC31" s="120"/>
      <c r="AD31" s="120"/>
      <c r="AE31" s="120"/>
      <c r="AF31" s="120"/>
    </row>
    <row r="32" spans="2:32" ht="17.25">
      <c r="B32" s="120"/>
      <c r="C32" s="120"/>
      <c r="D32" s="120"/>
      <c r="E32" s="247"/>
      <c r="F32" s="120"/>
      <c r="G32" s="247"/>
      <c r="H32" s="120"/>
      <c r="I32" s="247"/>
      <c r="J32" s="120"/>
      <c r="K32" s="247"/>
      <c r="L32" s="120"/>
      <c r="M32" s="247"/>
      <c r="N32" s="120"/>
      <c r="O32" s="247"/>
      <c r="P32" s="120"/>
      <c r="Q32" s="254"/>
      <c r="R32" s="246"/>
      <c r="S32" s="246"/>
      <c r="T32" s="120"/>
      <c r="U32" s="120"/>
      <c r="V32" s="120"/>
      <c r="W32" s="120"/>
      <c r="X32" s="246"/>
      <c r="Y32" s="246"/>
      <c r="Z32" s="246"/>
      <c r="AA32" s="120"/>
      <c r="AB32" s="120"/>
      <c r="AC32" s="120"/>
      <c r="AD32" s="120"/>
      <c r="AE32" s="120"/>
      <c r="AF32" s="120"/>
    </row>
    <row r="33" spans="2:32" ht="17.25">
      <c r="B33" s="120"/>
      <c r="C33" s="120"/>
      <c r="D33" s="120"/>
      <c r="E33" s="247"/>
      <c r="F33" s="120"/>
      <c r="G33" s="247"/>
      <c r="H33" s="120"/>
      <c r="I33" s="247"/>
      <c r="J33" s="120"/>
      <c r="K33" s="247"/>
      <c r="L33" s="120"/>
      <c r="M33" s="247"/>
      <c r="N33" s="120"/>
      <c r="O33" s="247"/>
      <c r="P33" s="120"/>
      <c r="Q33" s="254"/>
      <c r="R33" s="246"/>
      <c r="S33" s="246"/>
      <c r="T33" s="120"/>
      <c r="U33" s="120"/>
      <c r="V33" s="120"/>
      <c r="W33" s="120"/>
      <c r="X33" s="246"/>
      <c r="Y33" s="246"/>
      <c r="Z33" s="246"/>
      <c r="AA33" s="120"/>
      <c r="AB33" s="120"/>
      <c r="AC33" s="120"/>
      <c r="AD33" s="120"/>
      <c r="AE33" s="120"/>
      <c r="AF33" s="120"/>
    </row>
    <row r="34" spans="2:32" ht="17.25">
      <c r="B34" s="120"/>
      <c r="C34" s="120"/>
      <c r="D34" s="120"/>
      <c r="E34" s="247"/>
      <c r="F34" s="120"/>
      <c r="G34" s="247"/>
      <c r="H34" s="120"/>
      <c r="I34" s="247"/>
      <c r="J34" s="120"/>
      <c r="K34" s="247"/>
      <c r="L34" s="120"/>
      <c r="M34" s="247"/>
      <c r="N34" s="120"/>
      <c r="O34" s="247"/>
      <c r="P34" s="120"/>
      <c r="Q34" s="254"/>
      <c r="R34" s="246"/>
      <c r="S34" s="246"/>
      <c r="T34" s="120"/>
      <c r="U34" s="120"/>
      <c r="V34" s="120"/>
      <c r="W34" s="120"/>
      <c r="X34" s="246"/>
      <c r="Y34" s="246"/>
      <c r="Z34" s="246"/>
      <c r="AA34" s="120"/>
      <c r="AB34" s="120"/>
      <c r="AC34" s="120"/>
      <c r="AD34" s="120"/>
      <c r="AE34" s="120"/>
      <c r="AF34" s="120"/>
    </row>
    <row r="35" spans="2:32" ht="17.25">
      <c r="B35" s="120"/>
      <c r="C35" s="120"/>
      <c r="D35" s="120"/>
      <c r="E35" s="247"/>
      <c r="F35" s="120"/>
      <c r="G35" s="247"/>
      <c r="H35" s="120"/>
      <c r="I35" s="247"/>
      <c r="J35" s="120"/>
      <c r="K35" s="247"/>
      <c r="L35" s="120"/>
      <c r="M35" s="247"/>
      <c r="N35" s="120"/>
      <c r="O35" s="247"/>
      <c r="P35" s="120"/>
      <c r="Q35" s="254"/>
      <c r="R35" s="246"/>
      <c r="S35" s="246"/>
      <c r="T35" s="120"/>
      <c r="U35" s="120"/>
      <c r="V35" s="120"/>
      <c r="W35" s="120"/>
      <c r="X35" s="246"/>
      <c r="Y35" s="246"/>
      <c r="Z35" s="246"/>
      <c r="AA35" s="120"/>
      <c r="AB35" s="120"/>
      <c r="AC35" s="120"/>
      <c r="AD35" s="120"/>
      <c r="AE35" s="120"/>
      <c r="AF35" s="120"/>
    </row>
    <row r="36" spans="2:32" ht="17.25">
      <c r="B36" s="120"/>
      <c r="C36" s="120"/>
      <c r="D36" s="120"/>
      <c r="E36" s="247"/>
      <c r="F36" s="120"/>
      <c r="G36" s="247"/>
      <c r="H36" s="120"/>
      <c r="I36" s="247"/>
      <c r="J36" s="120"/>
      <c r="K36" s="247"/>
      <c r="L36" s="120"/>
      <c r="M36" s="247"/>
      <c r="N36" s="120"/>
      <c r="O36" s="247"/>
      <c r="P36" s="120"/>
      <c r="Q36" s="254"/>
      <c r="R36" s="246"/>
      <c r="S36" s="246"/>
      <c r="T36" s="120"/>
      <c r="U36" s="120"/>
      <c r="V36" s="120"/>
      <c r="W36" s="120"/>
      <c r="X36" s="246"/>
      <c r="Y36" s="246"/>
      <c r="Z36" s="246"/>
      <c r="AA36" s="120"/>
      <c r="AB36" s="120"/>
      <c r="AC36" s="120"/>
      <c r="AD36" s="120"/>
      <c r="AE36" s="120"/>
      <c r="AF36" s="120"/>
    </row>
    <row r="37" spans="2:32" ht="17.25">
      <c r="B37" s="120"/>
      <c r="C37" s="120"/>
      <c r="D37" s="120"/>
      <c r="E37" s="247"/>
      <c r="F37" s="120"/>
      <c r="G37" s="247"/>
      <c r="H37" s="120"/>
      <c r="I37" s="247"/>
      <c r="J37" s="120"/>
      <c r="K37" s="247"/>
      <c r="L37" s="120"/>
      <c r="M37" s="247"/>
      <c r="N37" s="120"/>
      <c r="O37" s="247"/>
      <c r="P37" s="120"/>
      <c r="Q37" s="254"/>
      <c r="R37" s="246"/>
      <c r="S37" s="246"/>
      <c r="T37" s="120"/>
      <c r="U37" s="120"/>
      <c r="V37" s="120"/>
      <c r="W37" s="120"/>
      <c r="X37" s="246"/>
      <c r="Y37" s="246"/>
      <c r="Z37" s="246"/>
      <c r="AA37" s="120"/>
      <c r="AB37" s="120"/>
      <c r="AC37" s="120"/>
      <c r="AD37" s="120"/>
      <c r="AE37" s="120"/>
      <c r="AF37" s="120"/>
    </row>
    <row r="38" spans="2:32" ht="17.25">
      <c r="B38" s="120"/>
      <c r="C38" s="120"/>
      <c r="D38" s="120"/>
      <c r="E38" s="247"/>
      <c r="F38" s="120"/>
      <c r="G38" s="247"/>
      <c r="H38" s="120"/>
      <c r="I38" s="247"/>
      <c r="J38" s="120"/>
      <c r="K38" s="247"/>
      <c r="L38" s="120"/>
      <c r="M38" s="247"/>
      <c r="N38" s="120"/>
      <c r="O38" s="247"/>
      <c r="P38" s="120"/>
      <c r="Q38" s="254"/>
      <c r="R38" s="246"/>
      <c r="S38" s="246"/>
      <c r="T38" s="120"/>
      <c r="U38" s="120"/>
      <c r="V38" s="120"/>
      <c r="W38" s="120"/>
      <c r="X38" s="246"/>
      <c r="Y38" s="246"/>
      <c r="Z38" s="246"/>
      <c r="AA38" s="120"/>
      <c r="AB38" s="120"/>
      <c r="AC38" s="120"/>
      <c r="AD38" s="120"/>
      <c r="AE38" s="120"/>
      <c r="AF38" s="120"/>
    </row>
    <row r="39" spans="2:32" ht="17.25">
      <c r="B39" s="120"/>
      <c r="C39" s="120"/>
      <c r="D39" s="120"/>
      <c r="E39" s="247"/>
      <c r="F39" s="120"/>
      <c r="G39" s="247"/>
      <c r="H39" s="120"/>
      <c r="I39" s="247"/>
      <c r="J39" s="120"/>
      <c r="K39" s="247"/>
      <c r="L39" s="120"/>
      <c r="M39" s="247"/>
      <c r="N39" s="120"/>
      <c r="O39" s="247"/>
      <c r="P39" s="120"/>
      <c r="Q39" s="254"/>
      <c r="R39" s="246"/>
      <c r="S39" s="246"/>
      <c r="T39" s="120"/>
      <c r="U39" s="120"/>
      <c r="V39" s="120"/>
      <c r="W39" s="255"/>
      <c r="X39" s="246"/>
      <c r="Y39" s="246"/>
      <c r="Z39" s="246"/>
      <c r="AA39" s="120"/>
      <c r="AB39" s="120"/>
      <c r="AC39" s="120"/>
      <c r="AD39" s="120"/>
      <c r="AE39" s="120"/>
      <c r="AF39" s="120"/>
    </row>
    <row r="40" spans="18:23" ht="12">
      <c r="R40" s="47"/>
      <c r="S40" s="47"/>
      <c r="T40" s="47"/>
      <c r="U40" s="47"/>
      <c r="V40" s="47"/>
      <c r="W40" s="47"/>
    </row>
    <row r="41" spans="18:23" ht="12">
      <c r="R41" s="47"/>
      <c r="S41" s="47"/>
      <c r="T41" s="47"/>
      <c r="U41" s="47"/>
      <c r="V41" s="47"/>
      <c r="W41" s="47"/>
    </row>
    <row r="42" spans="18:23" ht="12">
      <c r="R42" s="47"/>
      <c r="S42" s="47"/>
      <c r="T42" s="47"/>
      <c r="U42" s="47"/>
      <c r="V42" s="47"/>
      <c r="W42" s="47"/>
    </row>
    <row r="43" spans="18:23" ht="12">
      <c r="R43" s="47"/>
      <c r="S43" s="47"/>
      <c r="T43" s="47"/>
      <c r="U43" s="47"/>
      <c r="V43" s="47"/>
      <c r="W43" s="47"/>
    </row>
    <row r="44" spans="18:23" ht="12">
      <c r="R44" s="47"/>
      <c r="S44" s="47"/>
      <c r="T44" s="47"/>
      <c r="U44" s="47"/>
      <c r="V44" s="47"/>
      <c r="W44" s="47"/>
    </row>
    <row r="45" spans="18:23" ht="12">
      <c r="R45" s="47"/>
      <c r="S45" s="47"/>
      <c r="T45" s="47"/>
      <c r="U45" s="47"/>
      <c r="V45" s="47"/>
      <c r="W45" s="47"/>
    </row>
    <row r="46" spans="18:23" ht="12">
      <c r="R46" s="47"/>
      <c r="S46" s="47"/>
      <c r="T46" s="47"/>
      <c r="U46" s="47"/>
      <c r="V46" s="47"/>
      <c r="W46" s="47"/>
    </row>
    <row r="47" spans="18:23" ht="12">
      <c r="R47" s="47"/>
      <c r="S47" s="47"/>
      <c r="T47" s="47"/>
      <c r="U47" s="47"/>
      <c r="V47" s="47"/>
      <c r="W47" s="47"/>
    </row>
    <row r="48" spans="18:23" ht="12">
      <c r="R48" s="47"/>
      <c r="S48" s="47"/>
      <c r="T48" s="47"/>
      <c r="U48" s="47"/>
      <c r="V48" s="47"/>
      <c r="W48" s="47"/>
    </row>
    <row r="49" spans="18:23" ht="12">
      <c r="R49" s="47"/>
      <c r="S49" s="47"/>
      <c r="T49" s="47"/>
      <c r="U49" s="47"/>
      <c r="V49" s="47"/>
      <c r="W49" s="47"/>
    </row>
    <row r="50" spans="18:23" ht="12">
      <c r="R50" s="47"/>
      <c r="S50" s="47"/>
      <c r="T50" s="47"/>
      <c r="U50" s="47"/>
      <c r="V50" s="47"/>
      <c r="W50" s="47"/>
    </row>
    <row r="51" spans="18:23" ht="12">
      <c r="R51" s="47"/>
      <c r="S51" s="47"/>
      <c r="T51" s="47"/>
      <c r="U51" s="47"/>
      <c r="V51" s="47"/>
      <c r="W51" s="47"/>
    </row>
    <row r="52" spans="18:23" ht="12">
      <c r="R52" s="47"/>
      <c r="S52" s="47"/>
      <c r="T52" s="47"/>
      <c r="U52" s="47"/>
      <c r="V52" s="47"/>
      <c r="W52" s="47"/>
    </row>
    <row r="53" spans="18:23" ht="12">
      <c r="R53" s="47"/>
      <c r="S53" s="47"/>
      <c r="T53" s="47"/>
      <c r="U53" s="47"/>
      <c r="V53" s="47"/>
      <c r="W53" s="47"/>
    </row>
    <row r="54" spans="18:23" ht="12">
      <c r="R54" s="47"/>
      <c r="S54" s="47"/>
      <c r="T54" s="47"/>
      <c r="U54" s="47"/>
      <c r="V54" s="47"/>
      <c r="W54" s="47"/>
    </row>
    <row r="55" spans="18:23" ht="12">
      <c r="R55" s="47"/>
      <c r="S55" s="47"/>
      <c r="T55" s="47"/>
      <c r="U55" s="47"/>
      <c r="V55" s="47"/>
      <c r="W55" s="47"/>
    </row>
    <row r="56" spans="18:23" ht="12">
      <c r="R56" s="47"/>
      <c r="S56" s="47"/>
      <c r="T56" s="47"/>
      <c r="U56" s="47"/>
      <c r="V56" s="47"/>
      <c r="W56" s="47"/>
    </row>
    <row r="57" spans="18:23" ht="12">
      <c r="R57" s="47"/>
      <c r="S57" s="47"/>
      <c r="T57" s="47"/>
      <c r="U57" s="47"/>
      <c r="V57" s="47"/>
      <c r="W57" s="47"/>
    </row>
    <row r="58" spans="18:23" ht="12">
      <c r="R58" s="47"/>
      <c r="S58" s="47"/>
      <c r="T58" s="47"/>
      <c r="U58" s="47"/>
      <c r="V58" s="47"/>
      <c r="W58" s="47"/>
    </row>
    <row r="59" spans="18:23" ht="12">
      <c r="R59" s="47"/>
      <c r="S59" s="47"/>
      <c r="T59" s="47"/>
      <c r="U59" s="47"/>
      <c r="V59" s="47"/>
      <c r="W59" s="47"/>
    </row>
    <row r="60" spans="18:23" ht="12">
      <c r="R60" s="47"/>
      <c r="S60" s="47"/>
      <c r="T60" s="47"/>
      <c r="U60" s="47"/>
      <c r="V60" s="47"/>
      <c r="W60" s="47"/>
    </row>
    <row r="61" spans="18:23" ht="12">
      <c r="R61" s="47"/>
      <c r="S61" s="47"/>
      <c r="T61" s="47"/>
      <c r="U61" s="47"/>
      <c r="V61" s="47"/>
      <c r="W61" s="47"/>
    </row>
    <row r="62" spans="18:23" ht="12">
      <c r="R62" s="47"/>
      <c r="S62" s="47"/>
      <c r="T62" s="47"/>
      <c r="U62" s="47"/>
      <c r="V62" s="47"/>
      <c r="W62" s="47"/>
    </row>
    <row r="63" spans="18:23" ht="12">
      <c r="R63" s="47"/>
      <c r="S63" s="47"/>
      <c r="T63" s="47"/>
      <c r="U63" s="47"/>
      <c r="V63" s="47"/>
      <c r="W63" s="47"/>
    </row>
    <row r="64" spans="18:23" ht="12">
      <c r="R64" s="47"/>
      <c r="S64" s="47"/>
      <c r="T64" s="47"/>
      <c r="U64" s="47"/>
      <c r="V64" s="47"/>
      <c r="W64" s="47"/>
    </row>
    <row r="65" spans="18:23" ht="12">
      <c r="R65" s="47"/>
      <c r="S65" s="47"/>
      <c r="T65" s="47"/>
      <c r="U65" s="47"/>
      <c r="V65" s="47"/>
      <c r="W65" s="47"/>
    </row>
    <row r="66" spans="18:23" ht="12">
      <c r="R66" s="47"/>
      <c r="S66" s="47"/>
      <c r="T66" s="47"/>
      <c r="U66" s="47"/>
      <c r="V66" s="47"/>
      <c r="W66" s="47"/>
    </row>
    <row r="67" spans="18:23" ht="12">
      <c r="R67" s="47"/>
      <c r="S67" s="47"/>
      <c r="T67" s="47"/>
      <c r="U67" s="47"/>
      <c r="V67" s="47"/>
      <c r="W67" s="47"/>
    </row>
    <row r="68" spans="18:23" ht="12">
      <c r="R68" s="47"/>
      <c r="S68" s="47"/>
      <c r="T68" s="47"/>
      <c r="U68" s="47"/>
      <c r="V68" s="47"/>
      <c r="W68" s="47"/>
    </row>
    <row r="69" spans="18:23" ht="12">
      <c r="R69" s="47"/>
      <c r="S69" s="47"/>
      <c r="T69" s="47"/>
      <c r="U69" s="47"/>
      <c r="V69" s="47"/>
      <c r="W69" s="47"/>
    </row>
    <row r="70" spans="18:23" ht="12">
      <c r="R70" s="47"/>
      <c r="S70" s="47"/>
      <c r="T70" s="47"/>
      <c r="U70" s="47"/>
      <c r="V70" s="47"/>
      <c r="W70" s="47"/>
    </row>
    <row r="71" spans="18:23" ht="12">
      <c r="R71" s="47"/>
      <c r="S71" s="47"/>
      <c r="T71" s="47"/>
      <c r="U71" s="47"/>
      <c r="V71" s="47"/>
      <c r="W71" s="47"/>
    </row>
    <row r="72" spans="18:23" ht="12">
      <c r="R72" s="47"/>
      <c r="S72" s="47"/>
      <c r="T72" s="47"/>
      <c r="U72" s="47"/>
      <c r="V72" s="47"/>
      <c r="W72" s="47"/>
    </row>
    <row r="73" spans="18:23" ht="12">
      <c r="R73" s="47"/>
      <c r="S73" s="47"/>
      <c r="T73" s="47"/>
      <c r="U73" s="47"/>
      <c r="V73" s="47"/>
      <c r="W73" s="47"/>
    </row>
    <row r="74" spans="18:23" ht="12">
      <c r="R74" s="47"/>
      <c r="S74" s="47"/>
      <c r="T74" s="47"/>
      <c r="U74" s="47"/>
      <c r="V74" s="47"/>
      <c r="W74" s="47"/>
    </row>
    <row r="75" spans="18:23" ht="12">
      <c r="R75" s="47"/>
      <c r="S75" s="47"/>
      <c r="T75" s="47"/>
      <c r="U75" s="47"/>
      <c r="V75" s="47"/>
      <c r="W75" s="47"/>
    </row>
    <row r="76" spans="18:23" ht="12">
      <c r="R76" s="47"/>
      <c r="S76" s="47"/>
      <c r="T76" s="47"/>
      <c r="U76" s="47"/>
      <c r="V76" s="47"/>
      <c r="W76" s="47"/>
    </row>
    <row r="77" spans="18:23" ht="12">
      <c r="R77" s="47"/>
      <c r="S77" s="47"/>
      <c r="T77" s="47"/>
      <c r="U77" s="47"/>
      <c r="V77" s="47"/>
      <c r="W77" s="47"/>
    </row>
    <row r="78" spans="18:23" ht="12">
      <c r="R78" s="47"/>
      <c r="S78" s="47"/>
      <c r="T78" s="47"/>
      <c r="U78" s="47"/>
      <c r="V78" s="47"/>
      <c r="W78" s="47"/>
    </row>
    <row r="79" spans="18:23" ht="12">
      <c r="R79" s="47"/>
      <c r="S79" s="47"/>
      <c r="T79" s="47"/>
      <c r="U79" s="47"/>
      <c r="V79" s="47"/>
      <c r="W79" s="47"/>
    </row>
    <row r="80" spans="18:23" ht="12">
      <c r="R80" s="47"/>
      <c r="S80" s="47"/>
      <c r="T80" s="47"/>
      <c r="U80" s="47"/>
      <c r="V80" s="47"/>
      <c r="W80" s="47"/>
    </row>
    <row r="81" spans="18:23" ht="12">
      <c r="R81" s="47"/>
      <c r="S81" s="47"/>
      <c r="T81" s="47"/>
      <c r="U81" s="47"/>
      <c r="V81" s="47"/>
      <c r="W81" s="47"/>
    </row>
    <row r="82" spans="18:23" ht="12">
      <c r="R82" s="47"/>
      <c r="S82" s="47"/>
      <c r="T82" s="47"/>
      <c r="U82" s="47"/>
      <c r="V82" s="47"/>
      <c r="W82" s="47"/>
    </row>
    <row r="83" spans="18:23" ht="12">
      <c r="R83" s="47"/>
      <c r="S83" s="47"/>
      <c r="T83" s="47"/>
      <c r="U83" s="47"/>
      <c r="V83" s="47"/>
      <c r="W83" s="47"/>
    </row>
    <row r="84" spans="18:23" ht="12">
      <c r="R84" s="47"/>
      <c r="S84" s="47"/>
      <c r="T84" s="47"/>
      <c r="U84" s="47"/>
      <c r="V84" s="47"/>
      <c r="W84" s="47"/>
    </row>
    <row r="85" spans="18:23" ht="12">
      <c r="R85" s="47"/>
      <c r="S85" s="47"/>
      <c r="T85" s="47"/>
      <c r="U85" s="47"/>
      <c r="V85" s="47"/>
      <c r="W85" s="47"/>
    </row>
    <row r="86" spans="18:23" ht="12">
      <c r="R86" s="47"/>
      <c r="S86" s="47"/>
      <c r="T86" s="47"/>
      <c r="U86" s="47"/>
      <c r="V86" s="47"/>
      <c r="W86" s="47"/>
    </row>
    <row r="87" spans="18:23" ht="12">
      <c r="R87" s="47"/>
      <c r="S87" s="47"/>
      <c r="T87" s="47"/>
      <c r="U87" s="47"/>
      <c r="V87" s="47"/>
      <c r="W87" s="47"/>
    </row>
    <row r="88" spans="18:23" ht="12">
      <c r="R88" s="47"/>
      <c r="S88" s="47"/>
      <c r="T88" s="47"/>
      <c r="U88" s="47"/>
      <c r="V88" s="47"/>
      <c r="W88" s="47"/>
    </row>
    <row r="89" spans="18:23" ht="12">
      <c r="R89" s="47"/>
      <c r="S89" s="47"/>
      <c r="T89" s="47"/>
      <c r="U89" s="47"/>
      <c r="V89" s="47"/>
      <c r="W89" s="47"/>
    </row>
    <row r="90" spans="18:23" ht="12">
      <c r="R90" s="47"/>
      <c r="S90" s="47"/>
      <c r="T90" s="47"/>
      <c r="U90" s="47"/>
      <c r="V90" s="47"/>
      <c r="W90" s="47"/>
    </row>
    <row r="91" spans="18:23" ht="12">
      <c r="R91" s="47"/>
      <c r="S91" s="47"/>
      <c r="T91" s="47"/>
      <c r="U91" s="47"/>
      <c r="V91" s="47"/>
      <c r="W91" s="47"/>
    </row>
    <row r="92" spans="18:23" ht="12">
      <c r="R92" s="47"/>
      <c r="S92" s="47"/>
      <c r="T92" s="47"/>
      <c r="U92" s="47"/>
      <c r="V92" s="47"/>
      <c r="W92" s="47"/>
    </row>
    <row r="93" spans="18:23" ht="12">
      <c r="R93" s="47"/>
      <c r="S93" s="47"/>
      <c r="T93" s="47"/>
      <c r="U93" s="47"/>
      <c r="V93" s="47"/>
      <c r="W93" s="47"/>
    </row>
    <row r="94" spans="18:23" ht="12">
      <c r="R94" s="47"/>
      <c r="S94" s="47"/>
      <c r="T94" s="47"/>
      <c r="U94" s="47"/>
      <c r="V94" s="47"/>
      <c r="W94" s="47"/>
    </row>
    <row r="95" spans="18:23" ht="12">
      <c r="R95" s="47"/>
      <c r="S95" s="47"/>
      <c r="T95" s="47"/>
      <c r="U95" s="47"/>
      <c r="V95" s="47"/>
      <c r="W95" s="47"/>
    </row>
    <row r="96" spans="18:23" ht="12">
      <c r="R96" s="47"/>
      <c r="S96" s="47"/>
      <c r="T96" s="47"/>
      <c r="U96" s="47"/>
      <c r="V96" s="47"/>
      <c r="W96" s="47"/>
    </row>
    <row r="97" spans="18:23" ht="12">
      <c r="R97" s="47"/>
      <c r="S97" s="47"/>
      <c r="T97" s="47"/>
      <c r="U97" s="47"/>
      <c r="V97" s="47"/>
      <c r="W97" s="47"/>
    </row>
    <row r="98" spans="18:23" ht="12">
      <c r="R98" s="47"/>
      <c r="S98" s="47"/>
      <c r="T98" s="47"/>
      <c r="U98" s="47"/>
      <c r="V98" s="47"/>
      <c r="W98" s="47"/>
    </row>
    <row r="99" spans="18:23" ht="12">
      <c r="R99" s="47"/>
      <c r="S99" s="47"/>
      <c r="T99" s="47"/>
      <c r="U99" s="47"/>
      <c r="V99" s="47"/>
      <c r="W99" s="47"/>
    </row>
    <row r="100" spans="18:23" ht="12">
      <c r="R100" s="47"/>
      <c r="S100" s="47"/>
      <c r="T100" s="47"/>
      <c r="U100" s="47"/>
      <c r="V100" s="47"/>
      <c r="W100" s="47"/>
    </row>
    <row r="101" spans="18:23" ht="12">
      <c r="R101" s="47"/>
      <c r="S101" s="47"/>
      <c r="T101" s="47"/>
      <c r="U101" s="47"/>
      <c r="V101" s="47"/>
      <c r="W101" s="47"/>
    </row>
    <row r="102" spans="18:23" ht="12">
      <c r="R102" s="47"/>
      <c r="S102" s="47"/>
      <c r="T102" s="47"/>
      <c r="U102" s="47"/>
      <c r="V102" s="47"/>
      <c r="W102" s="47"/>
    </row>
    <row r="103" spans="18:23" ht="12">
      <c r="R103" s="47"/>
      <c r="S103" s="47"/>
      <c r="T103" s="47"/>
      <c r="U103" s="47"/>
      <c r="V103" s="47"/>
      <c r="W103" s="47"/>
    </row>
    <row r="104" spans="18:23" ht="12">
      <c r="R104" s="47"/>
      <c r="S104" s="47"/>
      <c r="T104" s="47"/>
      <c r="U104" s="47"/>
      <c r="V104" s="47"/>
      <c r="W104" s="47"/>
    </row>
    <row r="105" spans="18:23" ht="12">
      <c r="R105" s="47"/>
      <c r="S105" s="47"/>
      <c r="T105" s="47"/>
      <c r="U105" s="47"/>
      <c r="V105" s="47"/>
      <c r="W105" s="47"/>
    </row>
    <row r="106" spans="18:23" ht="12">
      <c r="R106" s="47"/>
      <c r="S106" s="47"/>
      <c r="T106" s="47"/>
      <c r="U106" s="47"/>
      <c r="V106" s="47"/>
      <c r="W106" s="47"/>
    </row>
    <row r="107" spans="18:23" ht="12">
      <c r="R107" s="47"/>
      <c r="S107" s="47"/>
      <c r="T107" s="47"/>
      <c r="U107" s="47"/>
      <c r="V107" s="47"/>
      <c r="W107" s="47"/>
    </row>
    <row r="108" spans="18:23" ht="12">
      <c r="R108" s="47"/>
      <c r="S108" s="47"/>
      <c r="T108" s="47"/>
      <c r="U108" s="47"/>
      <c r="V108" s="47"/>
      <c r="W108" s="47"/>
    </row>
    <row r="109" spans="18:23" ht="12">
      <c r="R109" s="47"/>
      <c r="S109" s="47"/>
      <c r="T109" s="47"/>
      <c r="U109" s="47"/>
      <c r="V109" s="47"/>
      <c r="W109" s="47"/>
    </row>
    <row r="110" spans="18:23" ht="12">
      <c r="R110" s="47"/>
      <c r="S110" s="47"/>
      <c r="T110" s="47"/>
      <c r="U110" s="47"/>
      <c r="V110" s="47"/>
      <c r="W110" s="47"/>
    </row>
    <row r="111" spans="18:23" ht="12">
      <c r="R111" s="47"/>
      <c r="S111" s="47"/>
      <c r="T111" s="47"/>
      <c r="U111" s="47"/>
      <c r="V111" s="47"/>
      <c r="W111" s="47"/>
    </row>
    <row r="112" spans="18:23" ht="12">
      <c r="R112" s="47"/>
      <c r="S112" s="47"/>
      <c r="T112" s="47"/>
      <c r="U112" s="47"/>
      <c r="V112" s="47"/>
      <c r="W112" s="47"/>
    </row>
    <row r="113" spans="18:23" ht="12">
      <c r="R113" s="47"/>
      <c r="S113" s="47"/>
      <c r="T113" s="47"/>
      <c r="U113" s="47"/>
      <c r="V113" s="47"/>
      <c r="W113" s="47"/>
    </row>
    <row r="114" spans="18:23" ht="12">
      <c r="R114" s="47"/>
      <c r="S114" s="47"/>
      <c r="T114" s="47"/>
      <c r="U114" s="47"/>
      <c r="V114" s="47"/>
      <c r="W114" s="47"/>
    </row>
    <row r="115" spans="18:23" ht="12">
      <c r="R115" s="47"/>
      <c r="S115" s="47"/>
      <c r="T115" s="47"/>
      <c r="U115" s="47"/>
      <c r="V115" s="47"/>
      <c r="W115" s="47"/>
    </row>
    <row r="116" spans="18:23" ht="12">
      <c r="R116" s="47"/>
      <c r="S116" s="47"/>
      <c r="T116" s="47"/>
      <c r="U116" s="47"/>
      <c r="V116" s="47"/>
      <c r="W116" s="47"/>
    </row>
    <row r="117" spans="18:23" ht="12">
      <c r="R117" s="47"/>
      <c r="S117" s="47"/>
      <c r="T117" s="47"/>
      <c r="U117" s="47"/>
      <c r="V117" s="47"/>
      <c r="W117" s="47"/>
    </row>
    <row r="118" spans="18:23" ht="12">
      <c r="R118" s="47"/>
      <c r="S118" s="47"/>
      <c r="T118" s="47"/>
      <c r="U118" s="47"/>
      <c r="V118" s="47"/>
      <c r="W118" s="47"/>
    </row>
    <row r="119" spans="18:23" ht="12">
      <c r="R119" s="47"/>
      <c r="S119" s="47"/>
      <c r="T119" s="47"/>
      <c r="U119" s="47"/>
      <c r="V119" s="47"/>
      <c r="W119" s="47"/>
    </row>
    <row r="120" spans="18:23" ht="12">
      <c r="R120" s="47"/>
      <c r="S120" s="47"/>
      <c r="T120" s="47"/>
      <c r="U120" s="47"/>
      <c r="V120" s="47"/>
      <c r="W120" s="47"/>
    </row>
    <row r="121" spans="18:23" ht="12">
      <c r="R121" s="47"/>
      <c r="S121" s="47"/>
      <c r="T121" s="47"/>
      <c r="U121" s="47"/>
      <c r="V121" s="47"/>
      <c r="W121" s="47"/>
    </row>
    <row r="122" spans="18:23" ht="12">
      <c r="R122" s="47"/>
      <c r="S122" s="47"/>
      <c r="T122" s="47"/>
      <c r="U122" s="47"/>
      <c r="V122" s="47"/>
      <c r="W122" s="47"/>
    </row>
    <row r="123" spans="18:23" ht="12">
      <c r="R123" s="47"/>
      <c r="S123" s="47"/>
      <c r="T123" s="47"/>
      <c r="U123" s="47"/>
      <c r="V123" s="47"/>
      <c r="W123" s="47"/>
    </row>
    <row r="124" spans="18:23" ht="12">
      <c r="R124" s="47"/>
      <c r="S124" s="47"/>
      <c r="T124" s="47"/>
      <c r="U124" s="47"/>
      <c r="V124" s="47"/>
      <c r="W124" s="47"/>
    </row>
    <row r="125" spans="18:23" ht="12">
      <c r="R125" s="47"/>
      <c r="S125" s="47"/>
      <c r="T125" s="47"/>
      <c r="U125" s="47"/>
      <c r="V125" s="47"/>
      <c r="W125" s="47"/>
    </row>
    <row r="126" spans="18:23" ht="12">
      <c r="R126" s="47"/>
      <c r="S126" s="47"/>
      <c r="T126" s="47"/>
      <c r="U126" s="47"/>
      <c r="V126" s="47"/>
      <c r="W126" s="47"/>
    </row>
    <row r="127" spans="18:23" ht="12">
      <c r="R127" s="47"/>
      <c r="S127" s="47"/>
      <c r="T127" s="47"/>
      <c r="U127" s="47"/>
      <c r="V127" s="47"/>
      <c r="W127" s="47"/>
    </row>
    <row r="128" spans="18:23" ht="12">
      <c r="R128" s="47"/>
      <c r="S128" s="47"/>
      <c r="T128" s="47"/>
      <c r="U128" s="47"/>
      <c r="V128" s="47"/>
      <c r="W128" s="47"/>
    </row>
    <row r="129" spans="18:23" ht="12">
      <c r="R129" s="47"/>
      <c r="S129" s="47"/>
      <c r="T129" s="47"/>
      <c r="U129" s="47"/>
      <c r="V129" s="47"/>
      <c r="W129" s="47"/>
    </row>
    <row r="130" spans="18:23" ht="12">
      <c r="R130" s="47"/>
      <c r="S130" s="47"/>
      <c r="T130" s="47"/>
      <c r="U130" s="47"/>
      <c r="V130" s="47"/>
      <c r="W130" s="47"/>
    </row>
    <row r="131" spans="18:23" ht="12">
      <c r="R131" s="47"/>
      <c r="S131" s="47"/>
      <c r="T131" s="47"/>
      <c r="U131" s="47"/>
      <c r="V131" s="47"/>
      <c r="W131" s="47"/>
    </row>
    <row r="132" spans="18:23" ht="12">
      <c r="R132" s="47"/>
      <c r="S132" s="47"/>
      <c r="T132" s="47"/>
      <c r="U132" s="47"/>
      <c r="V132" s="47"/>
      <c r="W132" s="47"/>
    </row>
    <row r="133" spans="18:23" ht="12">
      <c r="R133" s="47"/>
      <c r="S133" s="47"/>
      <c r="T133" s="47"/>
      <c r="U133" s="47"/>
      <c r="V133" s="47"/>
      <c r="W133" s="47"/>
    </row>
    <row r="134" spans="18:23" ht="12">
      <c r="R134" s="47"/>
      <c r="S134" s="47"/>
      <c r="T134" s="47"/>
      <c r="U134" s="47"/>
      <c r="V134" s="47"/>
      <c r="W134" s="47"/>
    </row>
    <row r="135" spans="18:23" ht="12">
      <c r="R135" s="47"/>
      <c r="S135" s="47"/>
      <c r="T135" s="47"/>
      <c r="U135" s="47"/>
      <c r="V135" s="47"/>
      <c r="W135" s="47"/>
    </row>
    <row r="136" spans="18:23" ht="12">
      <c r="R136" s="47"/>
      <c r="S136" s="47"/>
      <c r="T136" s="47"/>
      <c r="U136" s="47"/>
      <c r="V136" s="47"/>
      <c r="W136" s="47"/>
    </row>
    <row r="137" spans="18:23" ht="12">
      <c r="R137" s="47"/>
      <c r="S137" s="47"/>
      <c r="T137" s="47"/>
      <c r="U137" s="47"/>
      <c r="V137" s="47"/>
      <c r="W137" s="47"/>
    </row>
    <row r="138" spans="18:23" ht="12">
      <c r="R138" s="47"/>
      <c r="S138" s="47"/>
      <c r="T138" s="47"/>
      <c r="U138" s="47"/>
      <c r="V138" s="47"/>
      <c r="W138" s="47"/>
    </row>
    <row r="139" spans="18:23" ht="12">
      <c r="R139" s="47"/>
      <c r="S139" s="47"/>
      <c r="T139" s="47"/>
      <c r="U139" s="47"/>
      <c r="V139" s="47"/>
      <c r="W139" s="47"/>
    </row>
    <row r="140" spans="18:23" ht="12">
      <c r="R140" s="47"/>
      <c r="S140" s="47"/>
      <c r="T140" s="47"/>
      <c r="U140" s="47"/>
      <c r="V140" s="47"/>
      <c r="W140" s="47"/>
    </row>
    <row r="141" spans="18:23" ht="12">
      <c r="R141" s="47"/>
      <c r="S141" s="47"/>
      <c r="T141" s="47"/>
      <c r="U141" s="47"/>
      <c r="V141" s="47"/>
      <c r="W141" s="47"/>
    </row>
    <row r="142" spans="18:23" ht="12">
      <c r="R142" s="47"/>
      <c r="S142" s="47"/>
      <c r="T142" s="47"/>
      <c r="U142" s="47"/>
      <c r="V142" s="47"/>
      <c r="W142" s="47"/>
    </row>
    <row r="143" spans="18:23" ht="12">
      <c r="R143" s="47"/>
      <c r="S143" s="47"/>
      <c r="T143" s="47"/>
      <c r="U143" s="47"/>
      <c r="V143" s="47"/>
      <c r="W143" s="47"/>
    </row>
    <row r="144" spans="18:23" ht="12">
      <c r="R144" s="47"/>
      <c r="S144" s="47"/>
      <c r="T144" s="47"/>
      <c r="U144" s="47"/>
      <c r="V144" s="47"/>
      <c r="W144" s="47"/>
    </row>
    <row r="145" spans="18:23" ht="12">
      <c r="R145" s="47"/>
      <c r="S145" s="47"/>
      <c r="T145" s="47"/>
      <c r="U145" s="47"/>
      <c r="V145" s="47"/>
      <c r="W145" s="47"/>
    </row>
    <row r="146" spans="18:23" ht="12">
      <c r="R146" s="47"/>
      <c r="S146" s="47"/>
      <c r="T146" s="47"/>
      <c r="U146" s="47"/>
      <c r="V146" s="47"/>
      <c r="W146" s="47"/>
    </row>
    <row r="147" spans="18:23" ht="12">
      <c r="R147" s="47"/>
      <c r="S147" s="47"/>
      <c r="T147" s="47"/>
      <c r="U147" s="47"/>
      <c r="V147" s="47"/>
      <c r="W147" s="47"/>
    </row>
    <row r="148" spans="18:23" ht="12">
      <c r="R148" s="47"/>
      <c r="S148" s="47"/>
      <c r="T148" s="47"/>
      <c r="U148" s="47"/>
      <c r="V148" s="47"/>
      <c r="W148" s="47"/>
    </row>
    <row r="149" spans="18:23" ht="12">
      <c r="R149" s="47"/>
      <c r="S149" s="47"/>
      <c r="T149" s="47"/>
      <c r="U149" s="47"/>
      <c r="V149" s="47"/>
      <c r="W149" s="47"/>
    </row>
    <row r="150" spans="18:23" ht="12">
      <c r="R150" s="47"/>
      <c r="S150" s="47"/>
      <c r="T150" s="47"/>
      <c r="U150" s="47"/>
      <c r="V150" s="47"/>
      <c r="W150" s="47"/>
    </row>
    <row r="151" spans="18:23" ht="12">
      <c r="R151" s="47"/>
      <c r="S151" s="47"/>
      <c r="T151" s="47"/>
      <c r="U151" s="47"/>
      <c r="V151" s="47"/>
      <c r="W151" s="47"/>
    </row>
    <row r="152" spans="18:23" ht="12">
      <c r="R152" s="47"/>
      <c r="S152" s="47"/>
      <c r="T152" s="47"/>
      <c r="U152" s="47"/>
      <c r="V152" s="47"/>
      <c r="W152" s="47"/>
    </row>
    <row r="153" spans="18:23" ht="12">
      <c r="R153" s="47"/>
      <c r="S153" s="47"/>
      <c r="T153" s="47"/>
      <c r="U153" s="47"/>
      <c r="V153" s="47"/>
      <c r="W153" s="47"/>
    </row>
    <row r="154" spans="18:23" ht="12">
      <c r="R154" s="47"/>
      <c r="S154" s="47"/>
      <c r="T154" s="47"/>
      <c r="U154" s="47"/>
      <c r="V154" s="47"/>
      <c r="W154" s="47"/>
    </row>
    <row r="155" spans="18:23" ht="12">
      <c r="R155" s="47"/>
      <c r="S155" s="47"/>
      <c r="T155" s="47"/>
      <c r="U155" s="47"/>
      <c r="V155" s="47"/>
      <c r="W155" s="47"/>
    </row>
    <row r="156" spans="18:23" ht="12">
      <c r="R156" s="47"/>
      <c r="S156" s="47"/>
      <c r="T156" s="47"/>
      <c r="U156" s="47"/>
      <c r="V156" s="47"/>
      <c r="W156" s="47"/>
    </row>
    <row r="157" spans="18:23" ht="12">
      <c r="R157" s="47"/>
      <c r="S157" s="47"/>
      <c r="T157" s="47"/>
      <c r="U157" s="47"/>
      <c r="V157" s="47"/>
      <c r="W157" s="47"/>
    </row>
    <row r="158" spans="18:23" ht="12">
      <c r="R158" s="47"/>
      <c r="S158" s="47"/>
      <c r="T158" s="47"/>
      <c r="U158" s="47"/>
      <c r="V158" s="47"/>
      <c r="W158" s="47"/>
    </row>
    <row r="159" spans="18:23" ht="12">
      <c r="R159" s="47"/>
      <c r="S159" s="47"/>
      <c r="T159" s="47"/>
      <c r="U159" s="47"/>
      <c r="V159" s="47"/>
      <c r="W159" s="47"/>
    </row>
    <row r="160" spans="18:23" ht="12">
      <c r="R160" s="47"/>
      <c r="S160" s="47"/>
      <c r="T160" s="47"/>
      <c r="U160" s="47"/>
      <c r="V160" s="47"/>
      <c r="W160" s="47"/>
    </row>
    <row r="161" spans="18:23" ht="12">
      <c r="R161" s="47"/>
      <c r="S161" s="47"/>
      <c r="T161" s="47"/>
      <c r="U161" s="47"/>
      <c r="V161" s="47"/>
      <c r="W161" s="47"/>
    </row>
    <row r="162" spans="18:23" ht="12">
      <c r="R162" s="47"/>
      <c r="S162" s="47"/>
      <c r="T162" s="47"/>
      <c r="U162" s="47"/>
      <c r="V162" s="47"/>
      <c r="W162" s="47"/>
    </row>
    <row r="163" spans="18:23" ht="12">
      <c r="R163" s="47"/>
      <c r="S163" s="47"/>
      <c r="T163" s="47"/>
      <c r="U163" s="47"/>
      <c r="V163" s="47"/>
      <c r="W163" s="47"/>
    </row>
    <row r="164" spans="18:23" ht="12">
      <c r="R164" s="47"/>
      <c r="S164" s="47"/>
      <c r="T164" s="47"/>
      <c r="U164" s="47"/>
      <c r="V164" s="47"/>
      <c r="W164" s="47"/>
    </row>
    <row r="165" spans="18:23" ht="12">
      <c r="R165" s="47"/>
      <c r="S165" s="47"/>
      <c r="T165" s="47"/>
      <c r="U165" s="47"/>
      <c r="V165" s="47"/>
      <c r="W165" s="47"/>
    </row>
    <row r="166" spans="18:23" ht="12">
      <c r="R166" s="47"/>
      <c r="S166" s="47"/>
      <c r="T166" s="47"/>
      <c r="U166" s="47"/>
      <c r="V166" s="47"/>
      <c r="W166" s="47"/>
    </row>
    <row r="167" spans="18:23" ht="12">
      <c r="R167" s="47"/>
      <c r="S167" s="47"/>
      <c r="T167" s="47"/>
      <c r="U167" s="47"/>
      <c r="V167" s="47"/>
      <c r="W167" s="47"/>
    </row>
    <row r="168" spans="18:23" ht="12">
      <c r="R168" s="47"/>
      <c r="S168" s="47"/>
      <c r="T168" s="47"/>
      <c r="U168" s="47"/>
      <c r="V168" s="47"/>
      <c r="W168" s="47"/>
    </row>
    <row r="169" spans="18:23" ht="12">
      <c r="R169" s="47"/>
      <c r="S169" s="47"/>
      <c r="T169" s="47"/>
      <c r="U169" s="47"/>
      <c r="V169" s="47"/>
      <c r="W169" s="47"/>
    </row>
    <row r="170" spans="18:23" ht="12">
      <c r="R170" s="47"/>
      <c r="S170" s="47"/>
      <c r="T170" s="47"/>
      <c r="U170" s="47"/>
      <c r="V170" s="47"/>
      <c r="W170" s="47"/>
    </row>
    <row r="171" spans="18:23" ht="12">
      <c r="R171" s="47"/>
      <c r="S171" s="47"/>
      <c r="T171" s="47"/>
      <c r="U171" s="47"/>
      <c r="V171" s="47"/>
      <c r="W171" s="47"/>
    </row>
    <row r="172" spans="18:23" ht="12">
      <c r="R172" s="47"/>
      <c r="S172" s="47"/>
      <c r="T172" s="47"/>
      <c r="U172" s="47"/>
      <c r="V172" s="47"/>
      <c r="W172" s="47"/>
    </row>
    <row r="173" spans="18:23" ht="12">
      <c r="R173" s="47"/>
      <c r="S173" s="47"/>
      <c r="T173" s="47"/>
      <c r="U173" s="47"/>
      <c r="V173" s="47"/>
      <c r="W173" s="47"/>
    </row>
    <row r="174" spans="18:23" ht="12">
      <c r="R174" s="47"/>
      <c r="S174" s="47"/>
      <c r="T174" s="47"/>
      <c r="U174" s="47"/>
      <c r="V174" s="47"/>
      <c r="W174" s="47"/>
    </row>
    <row r="175" spans="18:23" ht="12">
      <c r="R175" s="47"/>
      <c r="S175" s="47"/>
      <c r="T175" s="47"/>
      <c r="U175" s="47"/>
      <c r="V175" s="47"/>
      <c r="W175" s="47"/>
    </row>
    <row r="176" spans="18:23" ht="12">
      <c r="R176" s="47"/>
      <c r="S176" s="47"/>
      <c r="T176" s="47"/>
      <c r="U176" s="47"/>
      <c r="V176" s="47"/>
      <c r="W176" s="47"/>
    </row>
    <row r="177" spans="18:23" ht="12">
      <c r="R177" s="47"/>
      <c r="S177" s="47"/>
      <c r="T177" s="47"/>
      <c r="U177" s="47"/>
      <c r="V177" s="47"/>
      <c r="W177" s="47"/>
    </row>
    <row r="178" spans="18:23" ht="12">
      <c r="R178" s="47"/>
      <c r="S178" s="47"/>
      <c r="T178" s="47"/>
      <c r="U178" s="47"/>
      <c r="V178" s="47"/>
      <c r="W178" s="47"/>
    </row>
    <row r="179" spans="18:23" ht="12">
      <c r="R179" s="47"/>
      <c r="S179" s="47"/>
      <c r="T179" s="47"/>
      <c r="U179" s="47"/>
      <c r="V179" s="47"/>
      <c r="W179" s="47"/>
    </row>
    <row r="180" spans="18:23" ht="12">
      <c r="R180" s="47"/>
      <c r="S180" s="47"/>
      <c r="T180" s="47"/>
      <c r="U180" s="47"/>
      <c r="V180" s="47"/>
      <c r="W180" s="47"/>
    </row>
  </sheetData>
  <sheetProtection/>
  <mergeCells count="10">
    <mergeCell ref="V9:W9"/>
    <mergeCell ref="F5:M5"/>
    <mergeCell ref="B2:O2"/>
    <mergeCell ref="P9:Q9"/>
    <mergeCell ref="D9:E9"/>
    <mergeCell ref="F9:G9"/>
    <mergeCell ref="H9:I9"/>
    <mergeCell ref="J9:K9"/>
    <mergeCell ref="L9:M9"/>
    <mergeCell ref="N9:O9"/>
  </mergeCells>
  <hyperlinks>
    <hyperlink ref="E6" location="úvod!A1" display="úvod"/>
  </hyperlink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B2:S39"/>
  <sheetViews>
    <sheetView showGridLines="0" showRowColHeaders="0" showOutlineSymbols="0" zoomScalePageLayoutView="0" workbookViewId="0" topLeftCell="A2">
      <selection activeCell="D5" sqref="D5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souteze!$C$7</f>
        <v>44451</v>
      </c>
      <c r="E4" s="318"/>
      <c r="F4" s="318" t="str">
        <f>souteze!$D$7</f>
        <v>Syrovice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23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7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72" t="str">
        <f>seznam!C7</f>
        <v>Bratčice</v>
      </c>
      <c r="C10" s="90">
        <v>250</v>
      </c>
      <c r="D10" s="151">
        <v>48.24</v>
      </c>
      <c r="E10" s="151">
        <v>68.17</v>
      </c>
      <c r="F10" s="50">
        <f aca="true" t="shared" si="0" ref="F10:F24">MIN(C10:E10)</f>
        <v>48.24</v>
      </c>
      <c r="G10" s="151">
        <v>20.53</v>
      </c>
      <c r="H10" s="91">
        <f aca="true" t="shared" si="1" ref="H10:H22">SUM(F10:G10)</f>
        <v>68.77000000000001</v>
      </c>
      <c r="I10" s="38"/>
      <c r="J10" s="7">
        <f>RANK(H10:H39,H10:H39,50)</f>
        <v>3</v>
      </c>
      <c r="K10" s="92">
        <f>LARGE(N10:N39,J10)</f>
        <v>25</v>
      </c>
      <c r="L10" s="73"/>
      <c r="M10" s="46"/>
      <c r="N10" s="178">
        <v>30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>
        <v>120</v>
      </c>
      <c r="H11" s="11">
        <f t="shared" si="1"/>
        <v>370</v>
      </c>
      <c r="I11" s="12"/>
      <c r="J11" s="7">
        <f>RANK(H10:H39,H10:H39,50)</f>
        <v>8</v>
      </c>
      <c r="K11" s="13">
        <f>LARGE(N10:N39,J11)</f>
        <v>0</v>
      </c>
      <c r="L11" s="74"/>
      <c r="M11" s="46"/>
      <c r="N11" s="178">
        <v>27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>
        <v>52.09</v>
      </c>
      <c r="E12" s="153">
        <v>120</v>
      </c>
      <c r="F12" s="17">
        <f t="shared" si="0"/>
        <v>52.09</v>
      </c>
      <c r="G12" s="153">
        <v>20.04</v>
      </c>
      <c r="H12" s="11">
        <f t="shared" si="1"/>
        <v>72.13</v>
      </c>
      <c r="I12" s="12"/>
      <c r="J12" s="7">
        <f>RANK(H10:H39,H10:H39,50)</f>
        <v>4</v>
      </c>
      <c r="K12" s="13">
        <f>LARGE(N10:N39,J12)</f>
        <v>23</v>
      </c>
      <c r="L12" s="74"/>
      <c r="M12" s="46"/>
      <c r="N12" s="178">
        <v>25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/>
      <c r="E13" s="151"/>
      <c r="F13" s="17">
        <f t="shared" si="0"/>
        <v>250</v>
      </c>
      <c r="G13" s="153">
        <v>120</v>
      </c>
      <c r="H13" s="11">
        <f t="shared" si="1"/>
        <v>370</v>
      </c>
      <c r="I13" s="12"/>
      <c r="J13" s="7">
        <f>RANK(H10:H39,H10:H39,50)</f>
        <v>8</v>
      </c>
      <c r="K13" s="13">
        <f>LARGE(N10:N39,J13)</f>
        <v>0</v>
      </c>
      <c r="L13" s="74"/>
      <c r="M13" s="46"/>
      <c r="N13" s="178">
        <v>23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51">
        <v>44.45</v>
      </c>
      <c r="E14" s="151">
        <v>51.65</v>
      </c>
      <c r="F14" s="17">
        <f t="shared" si="0"/>
        <v>44.45</v>
      </c>
      <c r="G14" s="153">
        <v>16.67</v>
      </c>
      <c r="H14" s="11">
        <f t="shared" si="1"/>
        <v>61.120000000000005</v>
      </c>
      <c r="I14" s="12"/>
      <c r="J14" s="7">
        <f>RANK(H10:H39,H10:H39,50)</f>
        <v>1</v>
      </c>
      <c r="K14" s="13">
        <f>LARGE(N10:N39,J14)</f>
        <v>30</v>
      </c>
      <c r="L14" s="74"/>
      <c r="M14" s="46"/>
      <c r="N14" s="178">
        <v>21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>
        <v>49.86</v>
      </c>
      <c r="E15" s="151">
        <v>120</v>
      </c>
      <c r="F15" s="17">
        <f t="shared" si="0"/>
        <v>49.86</v>
      </c>
      <c r="G15" s="169">
        <v>44.99</v>
      </c>
      <c r="H15" s="11">
        <f t="shared" si="1"/>
        <v>94.85</v>
      </c>
      <c r="I15" s="12"/>
      <c r="J15" s="7">
        <f>RANK(H10:H39,H10:H39,50)</f>
        <v>7</v>
      </c>
      <c r="K15" s="13">
        <f>LARGE(N10:N39,J15)</f>
        <v>17</v>
      </c>
      <c r="L15" s="74"/>
      <c r="M15" s="46"/>
      <c r="N15" s="178">
        <v>19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1"/>
      <c r="E16" s="151"/>
      <c r="F16" s="17">
        <f t="shared" si="0"/>
        <v>250</v>
      </c>
      <c r="G16" s="151">
        <v>120</v>
      </c>
      <c r="H16" s="11">
        <f t="shared" si="1"/>
        <v>370</v>
      </c>
      <c r="I16" s="12"/>
      <c r="J16" s="7">
        <f>RANK(H10:H39,H10:H39,50)</f>
        <v>8</v>
      </c>
      <c r="K16" s="13">
        <f>LARGE(N10:N39,J16)</f>
        <v>0</v>
      </c>
      <c r="L16" s="74"/>
      <c r="M16" s="46"/>
      <c r="N16" s="178">
        <v>17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3">
        <v>120</v>
      </c>
      <c r="H17" s="11">
        <f t="shared" si="1"/>
        <v>370</v>
      </c>
      <c r="I17" s="12"/>
      <c r="J17" s="7">
        <f>RANK(H10:H39,H10:H39,50)</f>
        <v>8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51"/>
      <c r="E18" s="151"/>
      <c r="F18" s="17">
        <f t="shared" si="0"/>
        <v>250</v>
      </c>
      <c r="G18" s="153">
        <v>120</v>
      </c>
      <c r="H18" s="11">
        <f t="shared" si="1"/>
        <v>370</v>
      </c>
      <c r="I18" s="12"/>
      <c r="J18" s="7">
        <f>RANK(H10:H39,H10:H39,50)</f>
        <v>8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1">
        <v>54.44</v>
      </c>
      <c r="E19" s="151">
        <v>120</v>
      </c>
      <c r="F19" s="17">
        <f t="shared" si="0"/>
        <v>54.44</v>
      </c>
      <c r="G19" s="153">
        <v>27.87</v>
      </c>
      <c r="H19" s="11">
        <f t="shared" si="1"/>
        <v>82.31</v>
      </c>
      <c r="I19" s="12"/>
      <c r="J19" s="7">
        <f>RANK(H10:H39,H10:H39,50)</f>
        <v>5</v>
      </c>
      <c r="K19" s="13">
        <f>LARGE(N10:N39,J19)</f>
        <v>21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3">
        <v>120</v>
      </c>
      <c r="H20" s="11">
        <f t="shared" si="1"/>
        <v>370</v>
      </c>
      <c r="I20" s="12"/>
      <c r="J20" s="7">
        <f>RANK(H10:H39,H10:H39,50)</f>
        <v>8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151">
        <v>46.84</v>
      </c>
      <c r="E21" s="151">
        <v>120</v>
      </c>
      <c r="F21" s="17">
        <f>MIN(C21:E21)</f>
        <v>46.84</v>
      </c>
      <c r="G21" s="153">
        <v>17.51</v>
      </c>
      <c r="H21" s="11">
        <f t="shared" si="1"/>
        <v>64.35000000000001</v>
      </c>
      <c r="I21" s="12"/>
      <c r="J21" s="7">
        <f>RANK(H10:H39,H10:H39,50)</f>
        <v>2</v>
      </c>
      <c r="K21" s="13">
        <f>LARGE(N10:N39,J21)</f>
        <v>27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1"/>
      <c r="E22" s="151"/>
      <c r="F22" s="17">
        <f>MIN(C22:E22)</f>
        <v>250</v>
      </c>
      <c r="G22" s="153">
        <v>120</v>
      </c>
      <c r="H22" s="11">
        <f t="shared" si="1"/>
        <v>370</v>
      </c>
      <c r="I22" s="12"/>
      <c r="J22" s="7">
        <f>RANK(H10:H39,H10:H39,50)</f>
        <v>8</v>
      </c>
      <c r="K22" s="13">
        <f>LARGE(N10:N39,J22)</f>
        <v>0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1">
        <v>58.13</v>
      </c>
      <c r="E23" s="151">
        <v>65.05</v>
      </c>
      <c r="F23" s="17">
        <f t="shared" si="0"/>
        <v>58.13</v>
      </c>
      <c r="G23" s="153">
        <v>27.7</v>
      </c>
      <c r="H23" s="11">
        <f>SUM(F23:G23)</f>
        <v>85.83</v>
      </c>
      <c r="I23" s="12"/>
      <c r="J23" s="7">
        <f>RANK(H10:H39,H10:H39,50)</f>
        <v>6</v>
      </c>
      <c r="K23" s="13">
        <f>LARGE(N10:N39,J23)</f>
        <v>19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153">
        <v>120</v>
      </c>
      <c r="H24" s="206">
        <f>SUM(F24:G24)</f>
        <v>370</v>
      </c>
      <c r="I24" s="159"/>
      <c r="J24" s="207">
        <f>RANK(H10:H39,H10:H39,50)</f>
        <v>8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46"/>
      <c r="C25" s="237"/>
      <c r="D25" s="238"/>
      <c r="E25" s="238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46"/>
      <c r="C26" s="237"/>
      <c r="D26" s="238"/>
      <c r="E26" s="238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46"/>
      <c r="C27" s="237"/>
      <c r="D27" s="238"/>
      <c r="E27" s="238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46"/>
      <c r="C28" s="237"/>
      <c r="D28" s="238"/>
      <c r="E28" s="238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46"/>
      <c r="C29" s="237"/>
      <c r="D29" s="238"/>
      <c r="E29" s="238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46"/>
      <c r="C30" s="237"/>
      <c r="D30" s="238"/>
      <c r="E30" s="238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46"/>
      <c r="C31" s="239"/>
      <c r="D31" s="238"/>
      <c r="E31" s="238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46"/>
      <c r="C32" s="239"/>
      <c r="D32" s="238"/>
      <c r="E32" s="238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46"/>
      <c r="C33" s="239"/>
      <c r="D33" s="238"/>
      <c r="E33" s="238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46"/>
      <c r="C34" s="239"/>
      <c r="D34" s="238"/>
      <c r="E34" s="238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46"/>
      <c r="C35" s="239"/>
      <c r="D35" s="238"/>
      <c r="E35" s="238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46"/>
      <c r="C36" s="239"/>
      <c r="D36" s="238"/>
      <c r="E36" s="238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46"/>
      <c r="C37" s="239"/>
      <c r="D37" s="238"/>
      <c r="E37" s="238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46"/>
      <c r="C38" s="239"/>
      <c r="D38" s="238"/>
      <c r="E38" s="238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46"/>
      <c r="C39" s="239"/>
      <c r="D39" s="238"/>
      <c r="E39" s="238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B2:S39"/>
  <sheetViews>
    <sheetView showGridLines="0" showRowColHeaders="0" showOutlineSymbols="0" zoomScalePageLayoutView="0" workbookViewId="0" topLeftCell="A2">
      <selection activeCell="D5" sqref="D5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souteze!$C$8</f>
        <v>44457</v>
      </c>
      <c r="E4" s="318"/>
      <c r="F4" s="318" t="str">
        <f>souteze!$D$8</f>
        <v>Lelekovice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23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7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20" t="str">
        <f>seznam!C7</f>
        <v>Bratčice</v>
      </c>
      <c r="C10" s="209">
        <v>250</v>
      </c>
      <c r="D10" s="210">
        <v>52.21</v>
      </c>
      <c r="E10" s="211">
        <v>120</v>
      </c>
      <c r="F10" s="59">
        <f aca="true" t="shared" si="0" ref="F10:F24">MIN(C10:E10)</f>
        <v>52.21</v>
      </c>
      <c r="G10" s="211">
        <v>18.36</v>
      </c>
      <c r="H10" s="212">
        <f aca="true" t="shared" si="1" ref="H10:H24">SUM(F10:G10)</f>
        <v>70.57</v>
      </c>
      <c r="I10" s="48"/>
      <c r="J10" s="213">
        <f>RANK(H10:H39,H10:H39,50)</f>
        <v>2</v>
      </c>
      <c r="K10" s="214">
        <f>LARGE(N10:N39,J10)</f>
        <v>27</v>
      </c>
      <c r="L10" s="215"/>
      <c r="M10" s="46"/>
      <c r="N10" s="178">
        <v>30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>
        <v>120</v>
      </c>
      <c r="H11" s="11">
        <f t="shared" si="1"/>
        <v>370</v>
      </c>
      <c r="I11" s="12"/>
      <c r="J11" s="7">
        <f>RANK(H10:H39,H10:H39,50)</f>
        <v>8</v>
      </c>
      <c r="K11" s="13">
        <f>LARGE(N10:N39,J11)</f>
        <v>0</v>
      </c>
      <c r="L11" s="74"/>
      <c r="M11" s="46"/>
      <c r="N11" s="178">
        <v>27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>
        <v>120</v>
      </c>
      <c r="E12" s="153">
        <v>52.72</v>
      </c>
      <c r="F12" s="17">
        <f t="shared" si="0"/>
        <v>52.72</v>
      </c>
      <c r="G12" s="153">
        <v>21.38</v>
      </c>
      <c r="H12" s="11">
        <f t="shared" si="1"/>
        <v>74.1</v>
      </c>
      <c r="I12" s="12"/>
      <c r="J12" s="7">
        <f>RANK(H10:H39,H10:H39,50)</f>
        <v>4</v>
      </c>
      <c r="K12" s="13">
        <f>LARGE(N10:N39,J12)</f>
        <v>23</v>
      </c>
      <c r="L12" s="74"/>
      <c r="M12" s="46"/>
      <c r="N12" s="178">
        <v>25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>
        <v>64.8</v>
      </c>
      <c r="E13" s="151">
        <v>58.4</v>
      </c>
      <c r="F13" s="17">
        <f t="shared" si="0"/>
        <v>58.4</v>
      </c>
      <c r="G13" s="151">
        <v>120</v>
      </c>
      <c r="H13" s="11">
        <f t="shared" si="1"/>
        <v>178.4</v>
      </c>
      <c r="I13" s="12"/>
      <c r="J13" s="7">
        <f>RANK(H10:H39,H10:H39,50)</f>
        <v>7</v>
      </c>
      <c r="K13" s="13">
        <f>LARGE(N10:N39,J13)</f>
        <v>17</v>
      </c>
      <c r="L13" s="74"/>
      <c r="M13" s="46"/>
      <c r="N13" s="178">
        <v>23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47">
        <v>45.18</v>
      </c>
      <c r="E14" s="147">
        <v>54.71</v>
      </c>
      <c r="F14" s="17">
        <f t="shared" si="0"/>
        <v>45.18</v>
      </c>
      <c r="G14" s="147">
        <v>16.8</v>
      </c>
      <c r="H14" s="11">
        <f t="shared" si="1"/>
        <v>61.980000000000004</v>
      </c>
      <c r="I14" s="12"/>
      <c r="J14" s="7">
        <f>RANK(H10:H39,H10:H39,50)</f>
        <v>1</v>
      </c>
      <c r="K14" s="13">
        <f>LARGE(N10:N39,J14)</f>
        <v>30</v>
      </c>
      <c r="L14" s="74"/>
      <c r="M14" s="46"/>
      <c r="N14" s="178">
        <v>21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/>
      <c r="E15" s="151"/>
      <c r="F15" s="17">
        <f t="shared" si="0"/>
        <v>250</v>
      </c>
      <c r="G15" s="169">
        <v>120</v>
      </c>
      <c r="H15" s="11">
        <f t="shared" si="1"/>
        <v>370</v>
      </c>
      <c r="I15" s="12"/>
      <c r="J15" s="7">
        <f>RANK(H10:H39,H10:H39,50)</f>
        <v>8</v>
      </c>
      <c r="K15" s="13">
        <f>LARGE(N10:N39,J15)</f>
        <v>0</v>
      </c>
      <c r="L15" s="74"/>
      <c r="M15" s="46"/>
      <c r="N15" s="178">
        <v>19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0">
        <v>120</v>
      </c>
      <c r="E16" s="151">
        <v>58.1</v>
      </c>
      <c r="F16" s="17">
        <f t="shared" si="0"/>
        <v>58.1</v>
      </c>
      <c r="G16" s="151">
        <v>24.83</v>
      </c>
      <c r="H16" s="11">
        <f t="shared" si="1"/>
        <v>82.93</v>
      </c>
      <c r="I16" s="12"/>
      <c r="J16" s="7">
        <f>RANK(H10:H39,H10:H39,50)</f>
        <v>6</v>
      </c>
      <c r="K16" s="13">
        <f>LARGE(N10:N39,J16)</f>
        <v>19</v>
      </c>
      <c r="L16" s="74"/>
      <c r="M16" s="46"/>
      <c r="N16" s="178">
        <v>17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1">
        <v>120</v>
      </c>
      <c r="H17" s="11">
        <f t="shared" si="1"/>
        <v>370</v>
      </c>
      <c r="I17" s="12"/>
      <c r="J17" s="7">
        <f>RANK(H10:H39,H10:H39,50)</f>
        <v>8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68"/>
      <c r="E18" s="151"/>
      <c r="F18" s="17">
        <f t="shared" si="0"/>
        <v>250</v>
      </c>
      <c r="G18" s="151">
        <v>120</v>
      </c>
      <c r="H18" s="11">
        <f t="shared" si="1"/>
        <v>370</v>
      </c>
      <c r="I18" s="12"/>
      <c r="J18" s="7">
        <f>RANK(H10:H39,H10:H39,50)</f>
        <v>8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0"/>
      <c r="E19" s="151"/>
      <c r="F19" s="17">
        <f t="shared" si="0"/>
        <v>250</v>
      </c>
      <c r="G19" s="151">
        <v>120</v>
      </c>
      <c r="H19" s="11">
        <f t="shared" si="1"/>
        <v>370</v>
      </c>
      <c r="I19" s="12"/>
      <c r="J19" s="7">
        <f>RANK(H10:H39,H10:H39,50)</f>
        <v>8</v>
      </c>
      <c r="K19" s="13">
        <f>LARGE(N10:N39,J19)</f>
        <v>0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1">
        <v>120</v>
      </c>
      <c r="H20" s="11">
        <f t="shared" si="1"/>
        <v>370</v>
      </c>
      <c r="I20" s="12"/>
      <c r="J20" s="7">
        <f>RANK(H10:H39,H10:H39,50)</f>
        <v>8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23">
        <v>50.1</v>
      </c>
      <c r="E21" s="151">
        <v>57.86</v>
      </c>
      <c r="F21" s="17">
        <f t="shared" si="0"/>
        <v>50.1</v>
      </c>
      <c r="G21" s="151">
        <v>23.24</v>
      </c>
      <c r="H21" s="11">
        <f t="shared" si="1"/>
        <v>73.34</v>
      </c>
      <c r="I21" s="12"/>
      <c r="J21" s="7">
        <f>RANK(H10:H39,H10:H39,50)</f>
        <v>3</v>
      </c>
      <c r="K21" s="13">
        <f>LARGE(N10:N39,J21)</f>
        <v>25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0"/>
      <c r="E22" s="151"/>
      <c r="F22" s="17">
        <f t="shared" si="0"/>
        <v>250</v>
      </c>
      <c r="G22" s="151">
        <v>120</v>
      </c>
      <c r="H22" s="11">
        <f t="shared" si="1"/>
        <v>370</v>
      </c>
      <c r="I22" s="12"/>
      <c r="J22" s="7">
        <f>RANK(H10:H39,H10:H39,50)</f>
        <v>8</v>
      </c>
      <c r="K22" s="13">
        <f>LARGE(N10:N39,J22)</f>
        <v>0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0">
        <v>57.03</v>
      </c>
      <c r="E23" s="151">
        <v>79.75</v>
      </c>
      <c r="F23" s="17">
        <f t="shared" si="0"/>
        <v>57.03</v>
      </c>
      <c r="G23" s="151">
        <v>20.83</v>
      </c>
      <c r="H23" s="11">
        <f t="shared" si="1"/>
        <v>77.86</v>
      </c>
      <c r="I23" s="12"/>
      <c r="J23" s="7">
        <f>RANK(H10:H39,H10:H39,50)</f>
        <v>5</v>
      </c>
      <c r="K23" s="13">
        <f>LARGE(N10:N39,J23)</f>
        <v>21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151">
        <v>120</v>
      </c>
      <c r="H24" s="206">
        <f t="shared" si="1"/>
        <v>370</v>
      </c>
      <c r="I24" s="159"/>
      <c r="J24" s="207">
        <f>RANK(H10:H39,H10:H39,50)</f>
        <v>8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120"/>
      <c r="C25" s="239"/>
      <c r="D25" s="242"/>
      <c r="E25" s="242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120"/>
      <c r="C26" s="239"/>
      <c r="D26" s="242"/>
      <c r="E26" s="242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120"/>
      <c r="C27" s="239"/>
      <c r="D27" s="242"/>
      <c r="E27" s="242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120"/>
      <c r="C28" s="239"/>
      <c r="D28" s="242"/>
      <c r="E28" s="242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120"/>
      <c r="C29" s="239"/>
      <c r="D29" s="242"/>
      <c r="E29" s="242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120"/>
      <c r="C30" s="239"/>
      <c r="D30" s="242"/>
      <c r="E30" s="242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120"/>
      <c r="C31" s="239"/>
      <c r="D31" s="242"/>
      <c r="E31" s="242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120"/>
      <c r="C32" s="239"/>
      <c r="D32" s="242"/>
      <c r="E32" s="242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120"/>
      <c r="C33" s="239"/>
      <c r="D33" s="242"/>
      <c r="E33" s="242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120"/>
      <c r="C34" s="239"/>
      <c r="D34" s="242"/>
      <c r="E34" s="242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120"/>
      <c r="C35" s="239"/>
      <c r="D35" s="242"/>
      <c r="E35" s="242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120"/>
      <c r="C36" s="239"/>
      <c r="D36" s="242"/>
      <c r="E36" s="242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120"/>
      <c r="C37" s="239"/>
      <c r="D37" s="242"/>
      <c r="E37" s="242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120"/>
      <c r="C38" s="239"/>
      <c r="D38" s="242"/>
      <c r="E38" s="242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120"/>
      <c r="C39" s="239"/>
      <c r="D39" s="242"/>
      <c r="E39" s="242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B2:S39"/>
  <sheetViews>
    <sheetView showGridLines="0" showRowColHeaders="0" showOutlineSymbols="0" workbookViewId="0" topLeftCell="A2">
      <selection activeCell="D5" sqref="D5"/>
    </sheetView>
  </sheetViews>
  <sheetFormatPr defaultColWidth="9.125" defaultRowHeight="12.75"/>
  <cols>
    <col min="1" max="1" width="2.50390625" style="14" customWidth="1"/>
    <col min="2" max="2" width="30.875" style="14" customWidth="1"/>
    <col min="3" max="3" width="8.625" style="14" hidden="1" customWidth="1"/>
    <col min="4" max="4" width="9.125" style="14" customWidth="1"/>
    <col min="5" max="5" width="9.50390625" style="14" customWidth="1"/>
    <col min="6" max="6" width="11.50390625" style="14" customWidth="1"/>
    <col min="7" max="7" width="10.50390625" style="14" customWidth="1"/>
    <col min="8" max="8" width="10.625" style="14" customWidth="1"/>
    <col min="9" max="9" width="9.125" style="14" hidden="1" customWidth="1"/>
    <col min="10" max="10" width="11.50390625" style="14" customWidth="1"/>
    <col min="11" max="11" width="11.00390625" style="14" customWidth="1"/>
    <col min="12" max="12" width="17.875" style="14" customWidth="1"/>
    <col min="13" max="13" width="9.50390625" style="14" customWidth="1"/>
    <col min="14" max="14" width="9.125" style="14" customWidth="1"/>
    <col min="15" max="15" width="12.875" style="14" hidden="1" customWidth="1"/>
    <col min="16" max="16" width="9.125" style="14" customWidth="1"/>
    <col min="17" max="17" width="5.875" style="14" customWidth="1"/>
    <col min="18" max="18" width="7.625" style="14" customWidth="1"/>
    <col min="19" max="16384" width="9.125" style="14" customWidth="1"/>
  </cols>
  <sheetData>
    <row r="1" ht="12" hidden="1"/>
    <row r="2" spans="2:11" ht="38.25" customHeight="1">
      <c r="B2" s="296" t="s">
        <v>38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38.25" customHeight="1">
      <c r="B3" s="35"/>
      <c r="C3" s="35"/>
      <c r="D3" s="319" t="str">
        <f>seznam!$C$3</f>
        <v>Kategorie starších žáků</v>
      </c>
      <c r="E3" s="319"/>
      <c r="F3" s="319"/>
      <c r="G3" s="319"/>
      <c r="H3" s="319"/>
      <c r="I3" s="319"/>
      <c r="J3" s="319"/>
      <c r="K3" s="37"/>
    </row>
    <row r="4" spans="2:10" ht="33" customHeight="1">
      <c r="B4" s="317"/>
      <c r="C4" s="317"/>
      <c r="D4" s="318">
        <f>souteze!$C$10</f>
        <v>44696</v>
      </c>
      <c r="E4" s="318"/>
      <c r="F4" s="318" t="str">
        <f>souteze!$D$10</f>
        <v>Kuřim</v>
      </c>
      <c r="G4" s="318"/>
      <c r="H4" s="318"/>
      <c r="I4" s="24"/>
      <c r="J4" s="24"/>
    </row>
    <row r="5" spans="4:11" ht="18">
      <c r="D5" s="18" t="s">
        <v>29</v>
      </c>
      <c r="E5" s="156" t="s">
        <v>30</v>
      </c>
      <c r="K5" s="19"/>
    </row>
    <row r="6" spans="10:11" ht="18" thickBot="1">
      <c r="J6" s="19"/>
      <c r="K6" s="19"/>
    </row>
    <row r="7" spans="2:19" ht="18">
      <c r="B7" s="314" t="s">
        <v>0</v>
      </c>
      <c r="C7" s="83" t="s">
        <v>19</v>
      </c>
      <c r="D7" s="101" t="s">
        <v>2</v>
      </c>
      <c r="E7" s="84" t="s">
        <v>2</v>
      </c>
      <c r="F7" s="102" t="s">
        <v>2</v>
      </c>
      <c r="G7" s="84" t="s">
        <v>3</v>
      </c>
      <c r="H7" s="103" t="s">
        <v>4</v>
      </c>
      <c r="I7" s="84" t="s">
        <v>14</v>
      </c>
      <c r="J7" s="85" t="s">
        <v>5</v>
      </c>
      <c r="K7" s="104" t="s">
        <v>6</v>
      </c>
      <c r="L7" s="86" t="s">
        <v>42</v>
      </c>
      <c r="M7" s="108"/>
      <c r="N7" s="174" t="s">
        <v>20</v>
      </c>
      <c r="O7" s="84"/>
      <c r="P7" s="175" t="s">
        <v>32</v>
      </c>
      <c r="Q7" s="320" t="s">
        <v>23</v>
      </c>
      <c r="R7" s="321"/>
      <c r="S7" s="143">
        <f>COUNTBLANK(D10:D39)</f>
        <v>23</v>
      </c>
    </row>
    <row r="8" spans="2:19" ht="18">
      <c r="B8" s="315"/>
      <c r="C8" s="87" t="s">
        <v>17</v>
      </c>
      <c r="D8" s="96" t="s">
        <v>7</v>
      </c>
      <c r="E8" s="47" t="s">
        <v>7</v>
      </c>
      <c r="F8" s="98" t="s">
        <v>7</v>
      </c>
      <c r="G8" s="47" t="s">
        <v>8</v>
      </c>
      <c r="H8" s="99" t="s">
        <v>9</v>
      </c>
      <c r="I8" s="47" t="s">
        <v>15</v>
      </c>
      <c r="J8" s="88"/>
      <c r="K8" s="100" t="s">
        <v>10</v>
      </c>
      <c r="L8" s="89"/>
      <c r="M8" s="88"/>
      <c r="N8" s="176" t="s">
        <v>21</v>
      </c>
      <c r="O8" s="47"/>
      <c r="P8" s="110" t="s">
        <v>33</v>
      </c>
      <c r="Q8" s="312" t="s">
        <v>24</v>
      </c>
      <c r="R8" s="313"/>
      <c r="S8" s="142">
        <f>SUM(S9,-S7)</f>
        <v>7</v>
      </c>
    </row>
    <row r="9" spans="2:19" ht="13.5" thickBot="1">
      <c r="B9" s="316"/>
      <c r="C9" s="93" t="s">
        <v>18</v>
      </c>
      <c r="D9" s="105" t="s">
        <v>11</v>
      </c>
      <c r="E9" s="94" t="s">
        <v>12</v>
      </c>
      <c r="F9" s="106" t="s">
        <v>13</v>
      </c>
      <c r="G9" s="94"/>
      <c r="H9" s="107"/>
      <c r="I9" s="94" t="s">
        <v>16</v>
      </c>
      <c r="J9" s="94"/>
      <c r="K9" s="105"/>
      <c r="L9" s="95"/>
      <c r="M9" s="47"/>
      <c r="N9" s="204" t="s">
        <v>22</v>
      </c>
      <c r="O9" s="47"/>
      <c r="P9" s="96"/>
      <c r="Q9" s="312" t="s">
        <v>25</v>
      </c>
      <c r="R9" s="313"/>
      <c r="S9" s="143">
        <v>30</v>
      </c>
    </row>
    <row r="10" spans="2:18" s="16" customFormat="1" ht="17.25">
      <c r="B10" s="20" t="str">
        <f>seznam!C7</f>
        <v>Bratčice</v>
      </c>
      <c r="C10" s="209">
        <v>250</v>
      </c>
      <c r="D10" s="210">
        <v>49.72</v>
      </c>
      <c r="E10" s="211">
        <v>48.89</v>
      </c>
      <c r="F10" s="59">
        <f aca="true" t="shared" si="0" ref="F10:F24">MIN(C10:E10)</f>
        <v>48.89</v>
      </c>
      <c r="G10" s="211">
        <v>24.72</v>
      </c>
      <c r="H10" s="212">
        <f aca="true" t="shared" si="1" ref="H10:H24">SUM(F10:G10)</f>
        <v>73.61</v>
      </c>
      <c r="I10" s="48"/>
      <c r="J10" s="213">
        <f>RANK(H10:H39,H10:H39,50)</f>
        <v>3</v>
      </c>
      <c r="K10" s="214">
        <f>LARGE(N10:N39,J10)</f>
        <v>25</v>
      </c>
      <c r="L10" s="215"/>
      <c r="M10" s="46"/>
      <c r="N10" s="178">
        <v>30</v>
      </c>
      <c r="O10" s="164">
        <v>19</v>
      </c>
      <c r="P10" s="166">
        <v>30</v>
      </c>
      <c r="Q10" s="165">
        <v>1</v>
      </c>
      <c r="R10" s="177"/>
    </row>
    <row r="11" spans="2:18" s="16" customFormat="1" ht="17.25">
      <c r="B11" s="22" t="str">
        <f>seznam!C8</f>
        <v>Hrušovany</v>
      </c>
      <c r="C11" s="21">
        <v>250</v>
      </c>
      <c r="D11" s="151"/>
      <c r="E11" s="151"/>
      <c r="F11" s="17">
        <f t="shared" si="0"/>
        <v>250</v>
      </c>
      <c r="G11" s="151">
        <v>120</v>
      </c>
      <c r="H11" s="11">
        <f t="shared" si="1"/>
        <v>370</v>
      </c>
      <c r="I11" s="12"/>
      <c r="J11" s="7">
        <f>RANK(H10:H39,H10:H39,50)</f>
        <v>8</v>
      </c>
      <c r="K11" s="13">
        <f>LARGE(N10:N39,J11)</f>
        <v>0</v>
      </c>
      <c r="L11" s="74"/>
      <c r="M11" s="46"/>
      <c r="N11" s="178">
        <v>27</v>
      </c>
      <c r="O11" s="46">
        <v>17</v>
      </c>
      <c r="P11" s="167">
        <v>27</v>
      </c>
      <c r="Q11" s="163">
        <v>2</v>
      </c>
      <c r="R11" s="179"/>
    </row>
    <row r="12" spans="2:18" s="16" customFormat="1" ht="17.25">
      <c r="B12" s="22" t="str">
        <f>seznam!C9</f>
        <v>Kuřim A</v>
      </c>
      <c r="C12" s="21">
        <v>250</v>
      </c>
      <c r="D12" s="152">
        <v>46.34</v>
      </c>
      <c r="E12" s="153">
        <v>52.43</v>
      </c>
      <c r="F12" s="17">
        <f t="shared" si="0"/>
        <v>46.34</v>
      </c>
      <c r="G12" s="153">
        <v>25.85</v>
      </c>
      <c r="H12" s="11">
        <f t="shared" si="1"/>
        <v>72.19</v>
      </c>
      <c r="I12" s="12"/>
      <c r="J12" s="7">
        <f>RANK(H10:H39,H10:H39,50)</f>
        <v>2</v>
      </c>
      <c r="K12" s="13">
        <f>LARGE(N10:N39,J12)</f>
        <v>27</v>
      </c>
      <c r="L12" s="74"/>
      <c r="M12" s="46"/>
      <c r="N12" s="178">
        <v>25</v>
      </c>
      <c r="O12" s="46">
        <v>15</v>
      </c>
      <c r="P12" s="167">
        <v>25</v>
      </c>
      <c r="Q12" s="163">
        <v>3</v>
      </c>
      <c r="R12" s="179"/>
    </row>
    <row r="13" spans="2:18" s="16" customFormat="1" ht="17.25">
      <c r="B13" s="22" t="str">
        <f>seznam!C10</f>
        <v>Kuřim B</v>
      </c>
      <c r="C13" s="21">
        <v>250</v>
      </c>
      <c r="D13" s="150">
        <v>54.03</v>
      </c>
      <c r="E13" s="151">
        <v>56.1</v>
      </c>
      <c r="F13" s="17">
        <f t="shared" si="0"/>
        <v>54.03</v>
      </c>
      <c r="G13" s="151">
        <v>20.92</v>
      </c>
      <c r="H13" s="11">
        <f t="shared" si="1"/>
        <v>74.95</v>
      </c>
      <c r="I13" s="12"/>
      <c r="J13" s="7">
        <f>RANK(H10:H39,H10:H39,50)</f>
        <v>4</v>
      </c>
      <c r="K13" s="13">
        <f>LARGE(N10:N39,J13)</f>
        <v>23</v>
      </c>
      <c r="L13" s="74"/>
      <c r="M13" s="46"/>
      <c r="N13" s="178">
        <v>23</v>
      </c>
      <c r="O13" s="46">
        <v>13</v>
      </c>
      <c r="P13" s="167">
        <v>23</v>
      </c>
      <c r="Q13" s="163">
        <v>4</v>
      </c>
      <c r="R13" s="179"/>
    </row>
    <row r="14" spans="2:18" s="16" customFormat="1" ht="17.25">
      <c r="B14" s="22" t="str">
        <f>seznam!C11</f>
        <v>Lelekovice A</v>
      </c>
      <c r="C14" s="21">
        <v>250</v>
      </c>
      <c r="D14" s="147">
        <v>46.63</v>
      </c>
      <c r="E14" s="147">
        <v>43.64</v>
      </c>
      <c r="F14" s="17">
        <f t="shared" si="0"/>
        <v>43.64</v>
      </c>
      <c r="G14" s="147">
        <v>15.07</v>
      </c>
      <c r="H14" s="11">
        <f t="shared" si="1"/>
        <v>58.71</v>
      </c>
      <c r="I14" s="12"/>
      <c r="J14" s="7">
        <f>RANK(H10:H39,H10:H39,50)</f>
        <v>1</v>
      </c>
      <c r="K14" s="13">
        <f>LARGE(N10:N39,J14)</f>
        <v>30</v>
      </c>
      <c r="L14" s="74"/>
      <c r="M14" s="46"/>
      <c r="N14" s="178">
        <v>21</v>
      </c>
      <c r="O14" s="46">
        <v>11</v>
      </c>
      <c r="P14" s="167">
        <v>21</v>
      </c>
      <c r="Q14" s="163">
        <v>5</v>
      </c>
      <c r="R14" s="179"/>
    </row>
    <row r="15" spans="2:18" s="16" customFormat="1" ht="17.25">
      <c r="B15" s="22" t="str">
        <f>seznam!C12</f>
        <v>Lelekovice B</v>
      </c>
      <c r="C15" s="21">
        <v>250</v>
      </c>
      <c r="D15" s="168"/>
      <c r="E15" s="151"/>
      <c r="F15" s="17">
        <f t="shared" si="0"/>
        <v>250</v>
      </c>
      <c r="G15" s="169">
        <v>120</v>
      </c>
      <c r="H15" s="11">
        <f t="shared" si="1"/>
        <v>370</v>
      </c>
      <c r="I15" s="12"/>
      <c r="J15" s="7">
        <f>RANK(H10:H39,H10:H39,50)</f>
        <v>8</v>
      </c>
      <c r="K15" s="13">
        <f>LARGE(N10:N39,J15)</f>
        <v>0</v>
      </c>
      <c r="L15" s="74"/>
      <c r="M15" s="46"/>
      <c r="N15" s="178">
        <v>19</v>
      </c>
      <c r="O15" s="46">
        <v>19</v>
      </c>
      <c r="P15" s="167">
        <v>19</v>
      </c>
      <c r="Q15" s="163">
        <v>6</v>
      </c>
      <c r="R15" s="179"/>
    </row>
    <row r="16" spans="2:18" s="16" customFormat="1" ht="17.25">
      <c r="B16" s="22" t="str">
        <f>seznam!C13</f>
        <v>Nesvačilka</v>
      </c>
      <c r="C16" s="21">
        <v>250</v>
      </c>
      <c r="D16" s="150">
        <v>56.35</v>
      </c>
      <c r="E16" s="151">
        <v>64.66</v>
      </c>
      <c r="F16" s="17">
        <f t="shared" si="0"/>
        <v>56.35</v>
      </c>
      <c r="G16" s="151">
        <v>24.72</v>
      </c>
      <c r="H16" s="11">
        <f t="shared" si="1"/>
        <v>81.07</v>
      </c>
      <c r="I16" s="12"/>
      <c r="J16" s="7">
        <f>RANK(H10:H39,H10:H39,50)</f>
        <v>5</v>
      </c>
      <c r="K16" s="13">
        <f>LARGE(N10:N39,J16)</f>
        <v>21</v>
      </c>
      <c r="L16" s="74"/>
      <c r="M16" s="46"/>
      <c r="N16" s="178">
        <v>17</v>
      </c>
      <c r="O16" s="46">
        <v>17</v>
      </c>
      <c r="P16" s="167">
        <v>17</v>
      </c>
      <c r="Q16" s="163">
        <v>7</v>
      </c>
      <c r="R16" s="179"/>
    </row>
    <row r="17" spans="2:18" s="16" customFormat="1" ht="17.25">
      <c r="B17" s="22" t="str">
        <f>seznam!C14</f>
        <v>Nová Ves A</v>
      </c>
      <c r="C17" s="21">
        <v>250</v>
      </c>
      <c r="D17" s="150"/>
      <c r="E17" s="151"/>
      <c r="F17" s="17">
        <f t="shared" si="0"/>
        <v>250</v>
      </c>
      <c r="G17" s="151">
        <v>120</v>
      </c>
      <c r="H17" s="11">
        <f t="shared" si="1"/>
        <v>370</v>
      </c>
      <c r="I17" s="12"/>
      <c r="J17" s="7">
        <f>RANK(H10:H39,H10:H39,50)</f>
        <v>8</v>
      </c>
      <c r="K17" s="13">
        <f>LARGE(N10:N39,J17)</f>
        <v>0</v>
      </c>
      <c r="L17" s="74"/>
      <c r="M17" s="46"/>
      <c r="N17" s="178">
        <v>0</v>
      </c>
      <c r="O17" s="46">
        <v>15</v>
      </c>
      <c r="P17" s="167">
        <v>15</v>
      </c>
      <c r="Q17" s="163">
        <v>8</v>
      </c>
      <c r="R17" s="179"/>
    </row>
    <row r="18" spans="2:18" s="16" customFormat="1" ht="17.25">
      <c r="B18" s="22" t="str">
        <f>seznam!C15</f>
        <v>Nová Ves B</v>
      </c>
      <c r="C18" s="21">
        <v>250</v>
      </c>
      <c r="D18" s="168"/>
      <c r="E18" s="151"/>
      <c r="F18" s="17">
        <f t="shared" si="0"/>
        <v>250</v>
      </c>
      <c r="G18" s="169">
        <v>120</v>
      </c>
      <c r="H18" s="11">
        <f t="shared" si="1"/>
        <v>370</v>
      </c>
      <c r="I18" s="12"/>
      <c r="J18" s="7">
        <f>RANK(H10:H39,H10:H39,50)</f>
        <v>8</v>
      </c>
      <c r="K18" s="13">
        <f>LARGE(N10:N39,J18)</f>
        <v>0</v>
      </c>
      <c r="L18" s="74"/>
      <c r="M18" s="46"/>
      <c r="N18" s="178">
        <v>0</v>
      </c>
      <c r="O18" s="46">
        <v>13</v>
      </c>
      <c r="P18" s="167">
        <v>13</v>
      </c>
      <c r="Q18" s="163">
        <v>9</v>
      </c>
      <c r="R18" s="179"/>
    </row>
    <row r="19" spans="2:18" s="16" customFormat="1" ht="17.25">
      <c r="B19" s="22" t="str">
        <f>seznam!C16</f>
        <v>Přísnotice</v>
      </c>
      <c r="C19" s="21">
        <v>250</v>
      </c>
      <c r="D19" s="150">
        <v>56.8</v>
      </c>
      <c r="E19" s="151">
        <v>120</v>
      </c>
      <c r="F19" s="17">
        <f t="shared" si="0"/>
        <v>56.8</v>
      </c>
      <c r="G19" s="151">
        <v>36.73</v>
      </c>
      <c r="H19" s="11">
        <f t="shared" si="1"/>
        <v>93.53</v>
      </c>
      <c r="I19" s="12"/>
      <c r="J19" s="7">
        <f>RANK(H10:H39,H10:H39,50)</f>
        <v>7</v>
      </c>
      <c r="K19" s="13">
        <f>LARGE(N10:N39,J19)</f>
        <v>17</v>
      </c>
      <c r="L19" s="74"/>
      <c r="M19" s="46"/>
      <c r="N19" s="178">
        <v>0</v>
      </c>
      <c r="O19" s="46">
        <v>11</v>
      </c>
      <c r="P19" s="167">
        <v>11</v>
      </c>
      <c r="Q19" s="163">
        <v>10</v>
      </c>
      <c r="R19" s="179"/>
    </row>
    <row r="20" spans="2:18" s="16" customFormat="1" ht="17.25">
      <c r="B20" s="22" t="str">
        <f>seznam!C17</f>
        <v>Říčany u Brna</v>
      </c>
      <c r="C20" s="21">
        <v>250</v>
      </c>
      <c r="D20" s="150"/>
      <c r="E20" s="151"/>
      <c r="F20" s="17">
        <f t="shared" si="0"/>
        <v>250</v>
      </c>
      <c r="G20" s="151">
        <v>120</v>
      </c>
      <c r="H20" s="11">
        <f t="shared" si="1"/>
        <v>370</v>
      </c>
      <c r="I20" s="12"/>
      <c r="J20" s="7">
        <f>RANK(H10:H39,H10:H39,50)</f>
        <v>8</v>
      </c>
      <c r="K20" s="13">
        <f>LARGE(N10:N39,J20)</f>
        <v>0</v>
      </c>
      <c r="L20" s="74"/>
      <c r="M20" s="46"/>
      <c r="N20" s="178">
        <v>0</v>
      </c>
      <c r="O20" s="46">
        <v>9</v>
      </c>
      <c r="P20" s="167">
        <v>9</v>
      </c>
      <c r="Q20" s="163">
        <v>11</v>
      </c>
      <c r="R20" s="179"/>
    </row>
    <row r="21" spans="2:18" s="16" customFormat="1" ht="17.25">
      <c r="B21" s="22" t="str">
        <f>seznam!C18</f>
        <v>Syrovice</v>
      </c>
      <c r="C21" s="21">
        <v>250</v>
      </c>
      <c r="D21" s="23"/>
      <c r="E21" s="151"/>
      <c r="F21" s="17">
        <f t="shared" si="0"/>
        <v>250</v>
      </c>
      <c r="G21" s="151">
        <v>120</v>
      </c>
      <c r="H21" s="11">
        <f t="shared" si="1"/>
        <v>370</v>
      </c>
      <c r="I21" s="12"/>
      <c r="J21" s="7">
        <f>RANK(H10:H39,H10:H39,50)</f>
        <v>8</v>
      </c>
      <c r="K21" s="13">
        <f>LARGE(N10:N39,J21)</f>
        <v>0</v>
      </c>
      <c r="L21" s="74"/>
      <c r="M21" s="46"/>
      <c r="N21" s="178">
        <v>0</v>
      </c>
      <c r="O21" s="46">
        <v>7</v>
      </c>
      <c r="P21" s="167">
        <v>7</v>
      </c>
      <c r="Q21" s="163">
        <v>12</v>
      </c>
      <c r="R21" s="179"/>
    </row>
    <row r="22" spans="2:18" s="16" customFormat="1" ht="17.25">
      <c r="B22" s="22" t="str">
        <f>seznam!C19</f>
        <v>Veverská Bítýška</v>
      </c>
      <c r="C22" s="21">
        <v>250</v>
      </c>
      <c r="D22" s="150"/>
      <c r="E22" s="151"/>
      <c r="F22" s="17">
        <f t="shared" si="0"/>
        <v>250</v>
      </c>
      <c r="G22" s="151">
        <v>120</v>
      </c>
      <c r="H22" s="11">
        <f t="shared" si="1"/>
        <v>370</v>
      </c>
      <c r="I22" s="12"/>
      <c r="J22" s="7">
        <f>RANK(H10:H39,H10:H39,50)</f>
        <v>8</v>
      </c>
      <c r="K22" s="13">
        <f>LARGE(N10:N39,J22)</f>
        <v>0</v>
      </c>
      <c r="L22" s="74"/>
      <c r="M22" s="46"/>
      <c r="N22" s="178">
        <v>0</v>
      </c>
      <c r="O22" s="46">
        <v>5</v>
      </c>
      <c r="P22" s="167">
        <v>5</v>
      </c>
      <c r="Q22" s="163">
        <v>13</v>
      </c>
      <c r="R22" s="179"/>
    </row>
    <row r="23" spans="2:18" s="16" customFormat="1" ht="17.25">
      <c r="B23" s="22" t="str">
        <f>seznam!C20</f>
        <v>Zbýšov</v>
      </c>
      <c r="C23" s="21">
        <v>250</v>
      </c>
      <c r="D23" s="150">
        <v>64.01</v>
      </c>
      <c r="E23" s="151">
        <v>69.97</v>
      </c>
      <c r="F23" s="17">
        <f t="shared" si="0"/>
        <v>64.01</v>
      </c>
      <c r="G23" s="151">
        <v>19.88</v>
      </c>
      <c r="H23" s="11">
        <f t="shared" si="1"/>
        <v>83.89</v>
      </c>
      <c r="I23" s="12"/>
      <c r="J23" s="7">
        <f>RANK(H10:H39,H10:H39,50)</f>
        <v>6</v>
      </c>
      <c r="K23" s="13">
        <f>LARGE(N10:N39,J23)</f>
        <v>19</v>
      </c>
      <c r="L23" s="74"/>
      <c r="M23" s="46"/>
      <c r="N23" s="178">
        <v>0</v>
      </c>
      <c r="O23" s="46">
        <v>3</v>
      </c>
      <c r="P23" s="167">
        <v>3</v>
      </c>
      <c r="Q23" s="163">
        <v>14</v>
      </c>
      <c r="R23" s="179"/>
    </row>
    <row r="24" spans="2:18" s="16" customFormat="1" ht="18" thickBot="1">
      <c r="B24" s="49">
        <f>seznam!C21</f>
        <v>0</v>
      </c>
      <c r="C24" s="240">
        <v>250</v>
      </c>
      <c r="D24" s="241"/>
      <c r="E24" s="205"/>
      <c r="F24" s="203">
        <f t="shared" si="0"/>
        <v>250</v>
      </c>
      <c r="G24" s="205">
        <v>120</v>
      </c>
      <c r="H24" s="206">
        <f t="shared" si="1"/>
        <v>370</v>
      </c>
      <c r="I24" s="159"/>
      <c r="J24" s="207">
        <f>RANK(H10:H39,H10:H39,50)</f>
        <v>8</v>
      </c>
      <c r="K24" s="208">
        <f>LARGE(N10:N39,J24)</f>
        <v>0</v>
      </c>
      <c r="L24" s="216"/>
      <c r="M24" s="160"/>
      <c r="N24" s="180">
        <v>0</v>
      </c>
      <c r="O24" s="160">
        <v>2</v>
      </c>
      <c r="P24" s="173">
        <f>'bodové hodnocení'!A18</f>
        <v>1</v>
      </c>
      <c r="Q24" s="181">
        <v>15</v>
      </c>
      <c r="R24" s="182"/>
    </row>
    <row r="25" spans="2:18" s="16" customFormat="1" ht="17.25">
      <c r="B25" s="120"/>
      <c r="C25" s="239"/>
      <c r="D25" s="242"/>
      <c r="E25" s="242"/>
      <c r="F25" s="120"/>
      <c r="G25" s="242"/>
      <c r="H25" s="120"/>
      <c r="I25" s="120"/>
      <c r="J25" s="243"/>
      <c r="K25" s="244"/>
      <c r="L25" s="245"/>
      <c r="M25" s="120"/>
      <c r="N25" s="120"/>
      <c r="O25" s="120"/>
      <c r="P25" s="120"/>
      <c r="Q25" s="120"/>
      <c r="R25" s="120"/>
    </row>
    <row r="26" spans="2:18" s="16" customFormat="1" ht="17.25">
      <c r="B26" s="120"/>
      <c r="C26" s="239"/>
      <c r="D26" s="242"/>
      <c r="E26" s="242"/>
      <c r="F26" s="120"/>
      <c r="G26" s="242"/>
      <c r="H26" s="120"/>
      <c r="I26" s="120"/>
      <c r="J26" s="243"/>
      <c r="K26" s="244"/>
      <c r="L26" s="245"/>
      <c r="M26" s="120"/>
      <c r="N26" s="120"/>
      <c r="O26" s="120"/>
      <c r="P26" s="120"/>
      <c r="Q26" s="120"/>
      <c r="R26" s="120"/>
    </row>
    <row r="27" spans="2:18" s="16" customFormat="1" ht="17.25">
      <c r="B27" s="120"/>
      <c r="C27" s="239"/>
      <c r="D27" s="242"/>
      <c r="E27" s="242"/>
      <c r="F27" s="120"/>
      <c r="G27" s="242"/>
      <c r="H27" s="120"/>
      <c r="I27" s="120"/>
      <c r="J27" s="243"/>
      <c r="K27" s="244"/>
      <c r="L27" s="245"/>
      <c r="M27" s="120"/>
      <c r="N27" s="120"/>
      <c r="O27" s="120"/>
      <c r="P27" s="120"/>
      <c r="Q27" s="120"/>
      <c r="R27" s="120"/>
    </row>
    <row r="28" spans="2:18" s="16" customFormat="1" ht="17.25">
      <c r="B28" s="120"/>
      <c r="C28" s="239"/>
      <c r="D28" s="242"/>
      <c r="E28" s="242"/>
      <c r="F28" s="120"/>
      <c r="G28" s="242"/>
      <c r="H28" s="120"/>
      <c r="I28" s="120"/>
      <c r="J28" s="243"/>
      <c r="K28" s="244"/>
      <c r="L28" s="245"/>
      <c r="M28" s="120"/>
      <c r="N28" s="120"/>
      <c r="O28" s="120"/>
      <c r="P28" s="120"/>
      <c r="Q28" s="120"/>
      <c r="R28" s="120"/>
    </row>
    <row r="29" spans="2:18" s="16" customFormat="1" ht="17.25">
      <c r="B29" s="120"/>
      <c r="C29" s="239"/>
      <c r="D29" s="242"/>
      <c r="E29" s="242"/>
      <c r="F29" s="120"/>
      <c r="G29" s="242"/>
      <c r="H29" s="120"/>
      <c r="I29" s="120"/>
      <c r="J29" s="243"/>
      <c r="K29" s="244"/>
      <c r="L29" s="245"/>
      <c r="M29" s="120"/>
      <c r="N29" s="120"/>
      <c r="O29" s="120"/>
      <c r="P29" s="120"/>
      <c r="Q29" s="120"/>
      <c r="R29" s="120"/>
    </row>
    <row r="30" spans="2:18" s="16" customFormat="1" ht="17.25">
      <c r="B30" s="120"/>
      <c r="C30" s="239"/>
      <c r="D30" s="242"/>
      <c r="E30" s="242"/>
      <c r="F30" s="120"/>
      <c r="G30" s="242"/>
      <c r="H30" s="120"/>
      <c r="I30" s="120"/>
      <c r="J30" s="243"/>
      <c r="K30" s="244"/>
      <c r="L30" s="245"/>
      <c r="M30" s="120"/>
      <c r="N30" s="120"/>
      <c r="O30" s="120"/>
      <c r="P30" s="120"/>
      <c r="Q30" s="120"/>
      <c r="R30" s="120"/>
    </row>
    <row r="31" spans="2:18" s="16" customFormat="1" ht="17.25">
      <c r="B31" s="120"/>
      <c r="C31" s="239"/>
      <c r="D31" s="242"/>
      <c r="E31" s="242"/>
      <c r="F31" s="120"/>
      <c r="G31" s="242"/>
      <c r="H31" s="120"/>
      <c r="I31" s="120"/>
      <c r="J31" s="243"/>
      <c r="K31" s="244"/>
      <c r="L31" s="245"/>
      <c r="M31" s="120"/>
      <c r="N31" s="120"/>
      <c r="O31" s="120"/>
      <c r="P31" s="120"/>
      <c r="Q31" s="120"/>
      <c r="R31" s="120"/>
    </row>
    <row r="32" spans="2:18" ht="17.25">
      <c r="B32" s="120"/>
      <c r="C32" s="239"/>
      <c r="D32" s="242"/>
      <c r="E32" s="242"/>
      <c r="F32" s="120"/>
      <c r="G32" s="242"/>
      <c r="H32" s="120"/>
      <c r="I32" s="120"/>
      <c r="J32" s="243"/>
      <c r="K32" s="244"/>
      <c r="L32" s="245"/>
      <c r="M32" s="120"/>
      <c r="N32" s="120"/>
      <c r="O32" s="120"/>
      <c r="P32" s="120"/>
      <c r="Q32" s="120"/>
      <c r="R32" s="120"/>
    </row>
    <row r="33" spans="2:18" ht="17.25">
      <c r="B33" s="120"/>
      <c r="C33" s="239"/>
      <c r="D33" s="242"/>
      <c r="E33" s="242"/>
      <c r="F33" s="120"/>
      <c r="G33" s="242"/>
      <c r="H33" s="120"/>
      <c r="I33" s="120"/>
      <c r="J33" s="243"/>
      <c r="K33" s="244"/>
      <c r="L33" s="245"/>
      <c r="M33" s="120"/>
      <c r="N33" s="120"/>
      <c r="O33" s="120"/>
      <c r="P33" s="120"/>
      <c r="Q33" s="120"/>
      <c r="R33" s="120"/>
    </row>
    <row r="34" spans="2:18" ht="17.25">
      <c r="B34" s="120"/>
      <c r="C34" s="239"/>
      <c r="D34" s="242"/>
      <c r="E34" s="242"/>
      <c r="F34" s="120"/>
      <c r="G34" s="242"/>
      <c r="H34" s="120"/>
      <c r="I34" s="120"/>
      <c r="J34" s="243"/>
      <c r="K34" s="244"/>
      <c r="L34" s="245"/>
      <c r="M34" s="120"/>
      <c r="N34" s="120"/>
      <c r="O34" s="120"/>
      <c r="P34" s="120"/>
      <c r="Q34" s="120"/>
      <c r="R34" s="120"/>
    </row>
    <row r="35" spans="2:18" ht="17.25">
      <c r="B35" s="120"/>
      <c r="C35" s="239"/>
      <c r="D35" s="242"/>
      <c r="E35" s="242"/>
      <c r="F35" s="120"/>
      <c r="G35" s="242"/>
      <c r="H35" s="120"/>
      <c r="I35" s="120"/>
      <c r="J35" s="243"/>
      <c r="K35" s="244"/>
      <c r="L35" s="245"/>
      <c r="M35" s="246"/>
      <c r="N35" s="120"/>
      <c r="O35" s="120"/>
      <c r="P35" s="120"/>
      <c r="Q35" s="120"/>
      <c r="R35" s="120"/>
    </row>
    <row r="36" spans="2:18" ht="17.25">
      <c r="B36" s="120"/>
      <c r="C36" s="239"/>
      <c r="D36" s="242"/>
      <c r="E36" s="242"/>
      <c r="F36" s="120"/>
      <c r="G36" s="242"/>
      <c r="H36" s="120"/>
      <c r="I36" s="120"/>
      <c r="J36" s="243"/>
      <c r="K36" s="244"/>
      <c r="L36" s="245"/>
      <c r="M36" s="246"/>
      <c r="N36" s="120"/>
      <c r="O36" s="120"/>
      <c r="P36" s="120"/>
      <c r="Q36" s="120"/>
      <c r="R36" s="120"/>
    </row>
    <row r="37" spans="2:18" ht="17.25">
      <c r="B37" s="120"/>
      <c r="C37" s="239"/>
      <c r="D37" s="242"/>
      <c r="E37" s="242"/>
      <c r="F37" s="120"/>
      <c r="G37" s="242"/>
      <c r="H37" s="120"/>
      <c r="I37" s="120"/>
      <c r="J37" s="243"/>
      <c r="K37" s="244"/>
      <c r="L37" s="245"/>
      <c r="M37" s="246"/>
      <c r="N37" s="120"/>
      <c r="O37" s="120"/>
      <c r="P37" s="120"/>
      <c r="Q37" s="120"/>
      <c r="R37" s="120"/>
    </row>
    <row r="38" spans="2:18" ht="17.25">
      <c r="B38" s="120"/>
      <c r="C38" s="239"/>
      <c r="D38" s="242"/>
      <c r="E38" s="242"/>
      <c r="F38" s="120"/>
      <c r="G38" s="242"/>
      <c r="H38" s="120"/>
      <c r="I38" s="120"/>
      <c r="J38" s="243"/>
      <c r="K38" s="244"/>
      <c r="L38" s="245"/>
      <c r="M38" s="246"/>
      <c r="N38" s="120"/>
      <c r="O38" s="120"/>
      <c r="P38" s="120"/>
      <c r="Q38" s="120"/>
      <c r="R38" s="120"/>
    </row>
    <row r="39" spans="2:18" ht="17.25">
      <c r="B39" s="120"/>
      <c r="C39" s="239"/>
      <c r="D39" s="242"/>
      <c r="E39" s="242"/>
      <c r="F39" s="120"/>
      <c r="G39" s="242"/>
      <c r="H39" s="120"/>
      <c r="I39" s="120"/>
      <c r="J39" s="243"/>
      <c r="K39" s="244"/>
      <c r="L39" s="245"/>
      <c r="M39" s="246"/>
      <c r="N39" s="120"/>
      <c r="O39" s="120"/>
      <c r="P39" s="120"/>
      <c r="Q39" s="120"/>
      <c r="R39" s="120"/>
    </row>
  </sheetData>
  <sheetProtection/>
  <mergeCells count="9">
    <mergeCell ref="Q9:R9"/>
    <mergeCell ref="B7:B9"/>
    <mergeCell ref="B2:K2"/>
    <mergeCell ref="B4:C4"/>
    <mergeCell ref="D4:E4"/>
    <mergeCell ref="F4:H4"/>
    <mergeCell ref="D3:J3"/>
    <mergeCell ref="Q8:R8"/>
    <mergeCell ref="Q7:R7"/>
  </mergeCells>
  <conditionalFormatting sqref="L19:M19">
    <cfRule type="cellIs" priority="1" dxfId="0" operator="equal" stopIfTrue="1">
      <formula>$P$27</formula>
    </cfRule>
  </conditionalFormatting>
  <hyperlinks>
    <hyperlink ref="D5" location="úvod!A1" display="úvod"/>
    <hyperlink ref="E5" location="celkové!A1" display="celkové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Spojar4</dc:creator>
  <cp:keywords/>
  <dc:description/>
  <cp:lastModifiedBy>Web OSH</cp:lastModifiedBy>
  <cp:lastPrinted>2019-06-22T11:09:26Z</cp:lastPrinted>
  <dcterms:created xsi:type="dcterms:W3CDTF">2004-07-03T08:10:12Z</dcterms:created>
  <dcterms:modified xsi:type="dcterms:W3CDTF">2022-07-09T21:49:51Z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